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470" tabRatio="987" activeTab="0"/>
  </bookViews>
  <sheets>
    <sheet name="CZĘŚĆ A" sheetId="1" r:id="rId1"/>
  </sheets>
  <definedNames>
    <definedName name="_xlnm._FilterDatabase" localSheetId="0" hidden="1">'CZĘŚĆ A'!$E$6:$E$110</definedName>
    <definedName name="Excel_BuiltIn__FilterDatabase" localSheetId="0">'CZĘŚĆ A'!$A$7:$N$87</definedName>
    <definedName name="_xlnm.Print_Area" localSheetId="0">'CZĘŚĆ A'!$A$1:$AR$178</definedName>
    <definedName name="_xlnm.Print_Titles" localSheetId="0">'CZĘŚĆ A'!$5:$7</definedName>
  </definedNames>
  <calcPr fullCalcOnLoad="1"/>
</workbook>
</file>

<file path=xl/sharedStrings.xml><?xml version="1.0" encoding="utf-8"?>
<sst xmlns="http://schemas.openxmlformats.org/spreadsheetml/2006/main" count="2166" uniqueCount="313">
  <si>
    <t>Załącznik Nr 3A do SIWZ - Formularz cenowy dla Części A przedmiotu zamówienia</t>
  </si>
  <si>
    <t>Jednostka zuzycia energii elektrycznej czynnej (kWh/MWh)</t>
  </si>
  <si>
    <t>ZAMÓWIENIE PODSTAWOWE</t>
  </si>
  <si>
    <t>PRAWO OPCJI +10%</t>
  </si>
  <si>
    <t>Formularz zawiera formuły matematyczne. Wykonawca wypełnia komórki zaznaczone kolorem szarym. Wykonawca zobowiązany jest do weryfikacji prawidłowości wprowadzonych formuł</t>
  </si>
  <si>
    <t>SZACOWANE ZUŻYCIE ENERGII ELEKTRYCZNEJ W OKRESIE 12 M-CY [kWh/MWh]</t>
  </si>
  <si>
    <t>STAWKI JEDNOSTKOWE ENERGII ELEKTRYCZNEJ CZYNNEJ (zł/ 1 kWh**/ 1 MWh* netto)</t>
  </si>
  <si>
    <t>WARTOŚĆ NETTO DOSTAWY ENERGII ELEKTRYCZNEJ [zł]**</t>
  </si>
  <si>
    <t>STAWKI JEDNOSTKOWE ZA DYSTRYBUCJĘ ENERGII ELEKTRYCZNEJ ZGODNE Z AKTUALNIE OBOWIĄZUJĄCĄ TARYFĄ ENEA OPERATOR SP. Z O.O.</t>
  </si>
  <si>
    <t>STAWKI JEDNOSTKOWE ENERGII ELEKTRYCZNEJ CZYNNEJ (zł/ 1 kWh**/ 1 MWh netto)*</t>
  </si>
  <si>
    <t>WARTOŚĆ NETTO DOSTAWY ENERGII ELEKTRYCZNEJ [zł]*</t>
  </si>
  <si>
    <t>LP</t>
  </si>
  <si>
    <t>ADRES PUNKTU POBORU</t>
  </si>
  <si>
    <t>MIEJSCOWOŚĆ</t>
  </si>
  <si>
    <t>KOD</t>
  </si>
  <si>
    <t>OBECNA TARYFA</t>
  </si>
  <si>
    <t>NOWA TARYFA</t>
  </si>
  <si>
    <t>NUMER PPE</t>
  </si>
  <si>
    <t>Zabezpieczenie przedlicznikowe</t>
  </si>
  <si>
    <t>DANE NABYWCY</t>
  </si>
  <si>
    <t>DANE ODBIORCY/PŁATNIKA + ADRES DO KORESPONDENCJI</t>
  </si>
  <si>
    <t>SKŁADNIK ZMIENNY STAWKI SIECIOWEJ  (kWh**/MWh*)</t>
  </si>
  <si>
    <t>STAWKA JAKOŚCIOWA (kWh**/MWh*)</t>
  </si>
  <si>
    <t>STAWKA OPŁATY PRZEJŚCIOWEJ (kW/zł/m-c(taryfa G))*</t>
  </si>
  <si>
    <t>STAWKA OPŁATY ABONAMENTOWEJ W OKRESIE [zł/1 m-c*]</t>
  </si>
  <si>
    <t>SKŁADNIK STAŁY STAWKI SIECIOWEJ (MW/kW/zł-mc(taryfa G))*</t>
  </si>
  <si>
    <t>OPŁATA OZE [zł/kWh** ; zł/MWh*]</t>
  </si>
  <si>
    <t>OPŁATA KOGENERACYJNA [zł/kWh** ; zł/MWh*]</t>
  </si>
  <si>
    <t>WARTOŚĆ NETTO USŁUG DYSTRYBUCJI W OKRESIE *</t>
  </si>
  <si>
    <t>STAWKA OPŁATY PRZEJŚCIOWEJ (kW/zł/m-c(taryfa G)****)</t>
  </si>
  <si>
    <t>STAWKA OPŁATY ABONAMENTOWEJ W OKRESIE [zł/1 m-c]</t>
  </si>
  <si>
    <t>SKŁADNIK STAŁY STAWKI SIECIOWEJ (MW/kW/zł-mc(taryfa G)****)</t>
  </si>
  <si>
    <t>WARTOŚĆ NETTO USŁUG DYSTRYBUCJI W OKRESIE*</t>
  </si>
  <si>
    <t>NIP</t>
  </si>
  <si>
    <t>NAZWA  NABYWCY</t>
  </si>
  <si>
    <t>ADRES</t>
  </si>
  <si>
    <t>NAZWA ODBIORCY</t>
  </si>
  <si>
    <t>ADRES/ULICA</t>
  </si>
  <si>
    <t>kWh/MWh</t>
  </si>
  <si>
    <t>caładoba</t>
  </si>
  <si>
    <t>x</t>
  </si>
  <si>
    <t>strefa I</t>
  </si>
  <si>
    <t>strefa II</t>
  </si>
  <si>
    <t>Al. PCK dz. 1904</t>
  </si>
  <si>
    <t>Wschowa</t>
  </si>
  <si>
    <t>67-400</t>
  </si>
  <si>
    <t>C12a</t>
  </si>
  <si>
    <t>PLENED00000590000000001368716553</t>
  </si>
  <si>
    <t>kW</t>
  </si>
  <si>
    <t>925-19-31-551</t>
  </si>
  <si>
    <t>Gmina Wschowa</t>
  </si>
  <si>
    <t>Rynek 1</t>
  </si>
  <si>
    <t>Urząd Miasta i Gminy Wschowa</t>
  </si>
  <si>
    <t>kWh</t>
  </si>
  <si>
    <t>*</t>
  </si>
  <si>
    <t>ul. Daszyńskiego 13A</t>
  </si>
  <si>
    <t>G11</t>
  </si>
  <si>
    <t>PLENED00000590000000001369458518</t>
  </si>
  <si>
    <t>-</t>
  </si>
  <si>
    <t>Dębowa Łęka- przedszkole</t>
  </si>
  <si>
    <t>PLENED00000590000000001447663516</t>
  </si>
  <si>
    <t xml:space="preserve"> Dębowa Łęka 40a- sala</t>
  </si>
  <si>
    <t>PLENED00000590000000001447676595</t>
  </si>
  <si>
    <t>Dębowa Łęka 59- remiza</t>
  </si>
  <si>
    <t>PLENED00000590000000001447662592</t>
  </si>
  <si>
    <t>ul. Garbarska-garaże</t>
  </si>
  <si>
    <t>PLENED00000590000000001368774510</t>
  </si>
  <si>
    <t xml:space="preserve">ul. Garbarska-Targowisko </t>
  </si>
  <si>
    <t>PLENED00000590000000001368773586</t>
  </si>
  <si>
    <t xml:space="preserve">ul. Garbarska 11a  </t>
  </si>
  <si>
    <t>PLENED00000590000000001368757541</t>
  </si>
  <si>
    <t xml:space="preserve">Ośrodek PomocySpołecznej </t>
  </si>
  <si>
    <t>Klasztorna 3</t>
  </si>
  <si>
    <t>ul. Generała Bema 6</t>
  </si>
  <si>
    <t>PLENED00000590000000001368950520</t>
  </si>
  <si>
    <t>ul. Głogowska 13</t>
  </si>
  <si>
    <t>PLENED00000590000000001369685532</t>
  </si>
  <si>
    <t>ul. Głogowska 17</t>
  </si>
  <si>
    <t>PLENED00000590000000001369692582</t>
  </si>
  <si>
    <t>ul. Gospody-syrena alarmowa</t>
  </si>
  <si>
    <t>R</t>
  </si>
  <si>
    <t>PLENED00000590000000001484742556</t>
  </si>
  <si>
    <t xml:space="preserve"> ul. Herbergera 3</t>
  </si>
  <si>
    <t>PLENED00000590000000001369720588</t>
  </si>
  <si>
    <t>Hetmanice 34 c- sala</t>
  </si>
  <si>
    <t>PLENED00000590000000001446308579</t>
  </si>
  <si>
    <t>Hetmanice 37 b- remiza</t>
  </si>
  <si>
    <t>PLENED00000590000000001446304592</t>
  </si>
  <si>
    <t>Kandlewo 32- remiza</t>
  </si>
  <si>
    <t>PLENED00000590000000001447731586</t>
  </si>
  <si>
    <t>Kandlewo 67-sala</t>
  </si>
  <si>
    <t>PLENED00000590000000001447730565</t>
  </si>
  <si>
    <t>ul. Kazimierza Wielkiego 10- szkoła</t>
  </si>
  <si>
    <t>PLENED00000590000000001368928543</t>
  </si>
  <si>
    <t>Szkoła Postawowa Nr 1</t>
  </si>
  <si>
    <t>Kazimierza Wielkiego 10</t>
  </si>
  <si>
    <t>ul. Kazimierza Wielkiego 10 - szkoła</t>
  </si>
  <si>
    <t>PLENED00000590000000001368901558</t>
  </si>
  <si>
    <t xml:space="preserve">ul. Kazimierza Wielkiego 10- szkoła </t>
  </si>
  <si>
    <t>PLENED00000590000000001368902579</t>
  </si>
  <si>
    <t>ul. Kazimierza Wielkiego 31</t>
  </si>
  <si>
    <t>PLENED00000590000000001368891542</t>
  </si>
  <si>
    <t>ul. Kilińskiego 3</t>
  </si>
  <si>
    <t>PLENED00000590000000001368673523</t>
  </si>
  <si>
    <t>ul. Klasztorna 3</t>
  </si>
  <si>
    <t>PLENED00000590000000001369053549</t>
  </si>
  <si>
    <t xml:space="preserve">Gmina Wschowa </t>
  </si>
  <si>
    <t>Ośrodek Pomocy Społecznej</t>
  </si>
  <si>
    <t>Konradowo 2-remiza</t>
  </si>
  <si>
    <t>PLENED00000590000000001447031533</t>
  </si>
  <si>
    <t>Konradowo 41- sala</t>
  </si>
  <si>
    <t>PLENED00000590000000001447044515</t>
  </si>
  <si>
    <t>PLENED00000590000000001447027546</t>
  </si>
  <si>
    <t xml:space="preserve"> Konradowo 63- szkoła</t>
  </si>
  <si>
    <t>PLENED00000590000000001447028567</t>
  </si>
  <si>
    <t xml:space="preserve">Szkoła Podstawowa w Konradowie </t>
  </si>
  <si>
    <t>Konradowo 63</t>
  </si>
  <si>
    <t>ul. Kopernika 3</t>
  </si>
  <si>
    <t>PLENED00000590000000001369022577</t>
  </si>
  <si>
    <t xml:space="preserve">ul. Kopernika 7 </t>
  </si>
  <si>
    <t>PLENED00000590000000001369021556</t>
  </si>
  <si>
    <t>ul. Kostki 27</t>
  </si>
  <si>
    <t>PLENED00000590000000001365517595</t>
  </si>
  <si>
    <t>ul. Kościuszki- syrena alarmowa</t>
  </si>
  <si>
    <t>PLENED00000590000000001484745522</t>
  </si>
  <si>
    <t>ul. Kościuszki 19</t>
  </si>
  <si>
    <t>PLENED00000590000000001368835530</t>
  </si>
  <si>
    <t>ul. Ks. Rogalińskiego 1- biura</t>
  </si>
  <si>
    <t>PLENED00000590000000001368686505</t>
  </si>
  <si>
    <t>Lgiń 6- szkoła</t>
  </si>
  <si>
    <t>PLENED00000590000000001444196556</t>
  </si>
  <si>
    <t>Szkoła Podstawowa w Lginiu</t>
  </si>
  <si>
    <t>Lgiń 6</t>
  </si>
  <si>
    <t xml:space="preserve"> Lgiń 6- szkoła</t>
  </si>
  <si>
    <t>PLENED00000590000000001444195535</t>
  </si>
  <si>
    <t>Lgiń 74- sala</t>
  </si>
  <si>
    <t>PLENED00000590000000001444230591</t>
  </si>
  <si>
    <t xml:space="preserve"> Lgiń Dz. 513/2- plaża </t>
  </si>
  <si>
    <t>PLENED00000590000000001444213525</t>
  </si>
  <si>
    <t>697-187-45-55</t>
  </si>
  <si>
    <t>Centrum Kultury i Rekreacji we Wschowie</t>
  </si>
  <si>
    <t>Niepodległości 1</t>
  </si>
  <si>
    <t xml:space="preserve">ul. Łazienna 3 </t>
  </si>
  <si>
    <t>PLENED00000590000000001368953583</t>
  </si>
  <si>
    <t>ul. Łazienna DZ. 1439/7</t>
  </si>
  <si>
    <t>PLENED00000590000000001368975560</t>
  </si>
  <si>
    <t xml:space="preserve"> Łęgoń 12- sala</t>
  </si>
  <si>
    <t>PLENED00000590000000001447733531</t>
  </si>
  <si>
    <t>Łysiny 2- szkoła</t>
  </si>
  <si>
    <t>PLENED00000590000000001444201564</t>
  </si>
  <si>
    <t xml:space="preserve">Szkoła Podstawowa w Łysinach </t>
  </si>
  <si>
    <t>Łysiny 28b- sala</t>
  </si>
  <si>
    <t>PLENED00000590000000001444193590</t>
  </si>
  <si>
    <t>Łysiny 31-remiza</t>
  </si>
  <si>
    <t>PLENED00000590000000001444181532</t>
  </si>
  <si>
    <t>ul.Moniuszki 11- CKiR</t>
  </si>
  <si>
    <t>PLENED00000590000000001369668563</t>
  </si>
  <si>
    <t xml:space="preserve">ul.Moniuszki 11- CKiR </t>
  </si>
  <si>
    <t>PLENED00000590000000001369667542</t>
  </si>
  <si>
    <t>ul.Moniuszki 11-CKiR</t>
  </si>
  <si>
    <t>PLENED00000590000000001369732549</t>
  </si>
  <si>
    <t>ul.Moniuszki 9- Przedszkole</t>
  </si>
  <si>
    <t>PLENED00000590000000001369665597</t>
  </si>
  <si>
    <t>Samorządowe Przedszkole Nr 1 "Tu mieszka bajeczka"</t>
  </si>
  <si>
    <t>Moniuszki 9</t>
  </si>
  <si>
    <t>ul.  Niepodległości 1- CKiR biuro</t>
  </si>
  <si>
    <t>C22a</t>
  </si>
  <si>
    <t>PLENED00000590000000001368436590</t>
  </si>
  <si>
    <t>ul. Nowa 7</t>
  </si>
  <si>
    <t>PLENED00000590000000001369027585</t>
  </si>
  <si>
    <t>Nowa Wieś- 11a Sala</t>
  </si>
  <si>
    <t>PLENED00000590000000001444185519</t>
  </si>
  <si>
    <t>ul. Nowopolna dz. nr 2135- przepompownia</t>
  </si>
  <si>
    <t>C11</t>
  </si>
  <si>
    <t>PLENED00000590000000000070702909</t>
  </si>
  <si>
    <t>ul.  Obrońców Warszawy 18</t>
  </si>
  <si>
    <t>PLENED00000590000000001484743577</t>
  </si>
  <si>
    <t>ul. Obrońców Warszawy 22</t>
  </si>
  <si>
    <t>PLENED00000590000000001366875595</t>
  </si>
  <si>
    <t>ul. Obrońców Warszawy-Park 1000Lecia</t>
  </si>
  <si>
    <t>PLENED00000590000000001366859550</t>
  </si>
  <si>
    <t>Olbrachcice 38a - remiza</t>
  </si>
  <si>
    <t>PLENED00000590000000001447693564</t>
  </si>
  <si>
    <t xml:space="preserve"> Olbrachcice- stadion</t>
  </si>
  <si>
    <t>PLENED00000590000000001447702559</t>
  </si>
  <si>
    <t>Olbrachcice 40b-sala</t>
  </si>
  <si>
    <t>PLENED00000590000000001447699593</t>
  </si>
  <si>
    <t xml:space="preserve">Osowa Sień  45f - szkoła </t>
  </si>
  <si>
    <t>PLENED00000590000000001447671587</t>
  </si>
  <si>
    <t>Szkoła Podstawowa w Osowej Sieni</t>
  </si>
  <si>
    <t>Osowa Sień 45F</t>
  </si>
  <si>
    <t>Osowa Sień 90a- remiza</t>
  </si>
  <si>
    <t>PLENED00000590000000001447652576</t>
  </si>
  <si>
    <t>Osowa Sień 84- sala</t>
  </si>
  <si>
    <t>PLENED00000590000000001447656563</t>
  </si>
  <si>
    <t>Osowa Sień 84</t>
  </si>
  <si>
    <t xml:space="preserve">ul.Parkowa 4- fontanna </t>
  </si>
  <si>
    <t>PLENED00000590000000002541504510</t>
  </si>
  <si>
    <t>Plac Kosynierów dz. 2212</t>
  </si>
  <si>
    <t>PLENED00000590000000001369011540</t>
  </si>
  <si>
    <t xml:space="preserve">Plac Farny 3 </t>
  </si>
  <si>
    <t>PLENED00000590000000001368969531</t>
  </si>
  <si>
    <t>925-18-44-102</t>
  </si>
  <si>
    <t>Muzeum Ziemi Wschowskiej</t>
  </si>
  <si>
    <t>Plac Farny 3</t>
  </si>
  <si>
    <t>Plac Farny 5</t>
  </si>
  <si>
    <t>PLENED00000590000000001368957570</t>
  </si>
  <si>
    <t>Plac Farny 6</t>
  </si>
  <si>
    <t>PLENED00000590000000001368956549</t>
  </si>
  <si>
    <t>Plac Farny DZ. 1436</t>
  </si>
  <si>
    <t>PLENED00000590000000001368974539</t>
  </si>
  <si>
    <t xml:space="preserve">Plac Grunwaldu </t>
  </si>
  <si>
    <t>PLENED00000590000000001484744598</t>
  </si>
  <si>
    <t>Plac Kosynierów- Przedszkole</t>
  </si>
  <si>
    <t>PLENED00000590000000001369040567</t>
  </si>
  <si>
    <t>Samorządowe Przedszkole Nr 3 "Wesoła Trójeczka"</t>
  </si>
  <si>
    <t>Pl. Kosynierów 1</t>
  </si>
  <si>
    <t>Plac Zamkowy- zieleń</t>
  </si>
  <si>
    <t>PLENED00000590000000001369699535</t>
  </si>
  <si>
    <t>Plac Zamkowy 2</t>
  </si>
  <si>
    <t>PLENED00000590000000001369703522</t>
  </si>
  <si>
    <t>Plac Zamkowy 3-biura</t>
  </si>
  <si>
    <t>PLENED00000590000000001369713538</t>
  </si>
  <si>
    <t>Plac Zamkowy 4</t>
  </si>
  <si>
    <t>PLENED00000590000000001369718546</t>
  </si>
  <si>
    <t>ul. Pocztowa 8</t>
  </si>
  <si>
    <t>PLENED00000590000000001368679552</t>
  </si>
  <si>
    <t>ul. Poprzeczna 2</t>
  </si>
  <si>
    <t>PLENED00000590000000001365109563</t>
  </si>
  <si>
    <t>Rynek 2</t>
  </si>
  <si>
    <t>Powstańców Wielkopolskich 16</t>
  </si>
  <si>
    <t>PLENED00000590000000001368719519</t>
  </si>
  <si>
    <t xml:space="preserve">Przyczyna Dolna 25c - sala </t>
  </si>
  <si>
    <t>PLENED00000590000000001451743545</t>
  </si>
  <si>
    <t>Przyczyna Górna 24- remiza</t>
  </si>
  <si>
    <t>PLENED00000590000000001446293555</t>
  </si>
  <si>
    <t>Przyczyna Górna 51 - sala</t>
  </si>
  <si>
    <t>PLENED00000590000000001446310524</t>
  </si>
  <si>
    <t>Pszczółkowo dz. 327- oświetlenie</t>
  </si>
  <si>
    <t>PLENED00000590000000000022738451</t>
  </si>
  <si>
    <t>Rondo R1- oświetlenie</t>
  </si>
  <si>
    <t>B11</t>
  </si>
  <si>
    <t>PLENED00000590000000001768937532</t>
  </si>
  <si>
    <t>MW</t>
  </si>
  <si>
    <t>MWh</t>
  </si>
  <si>
    <t>ul. Rynek 1- Ratusz</t>
  </si>
  <si>
    <t>PLENED00000590000000001368658596</t>
  </si>
  <si>
    <t>ul. Rynek 14- Archiwum</t>
  </si>
  <si>
    <t>PLENED00000590000000001368656554</t>
  </si>
  <si>
    <t xml:space="preserve">ul. Rynek 14- schron </t>
  </si>
  <si>
    <t>PLENED00000590000000001368718595</t>
  </si>
  <si>
    <t>ul. Rynek 16- monitoring</t>
  </si>
  <si>
    <t>PLENED00000590000000002106214506</t>
  </si>
  <si>
    <t>ul. Rzeźnicka 1- fontanna</t>
  </si>
  <si>
    <t>PLENED00000590000000002541924503</t>
  </si>
  <si>
    <t>Siedlnica- boisko</t>
  </si>
  <si>
    <t>PLENED00000590000000001447063526</t>
  </si>
  <si>
    <t>Siedlnica 134a - remiza</t>
  </si>
  <si>
    <t>PLENED00000590000000001447025504</t>
  </si>
  <si>
    <t>Siedlnica 133 - szkoła</t>
  </si>
  <si>
    <t>PLENED00000590000000001447049523</t>
  </si>
  <si>
    <t xml:space="preserve">Szkoła Podstawowa w Siedlnicy </t>
  </si>
  <si>
    <t>Siedlnica 133</t>
  </si>
  <si>
    <t xml:space="preserve">Siedlnica  134 - sala </t>
  </si>
  <si>
    <t>PLENED00000590000000001447002506</t>
  </si>
  <si>
    <t>ul. Solna - lapidarium</t>
  </si>
  <si>
    <t>PLENED00000590000000001368871510</t>
  </si>
  <si>
    <t xml:space="preserve">ul. Sportowa 5- basen </t>
  </si>
  <si>
    <t>PLENED00000590000000001369757589</t>
  </si>
  <si>
    <t>ul. Sportowa 5- hotel</t>
  </si>
  <si>
    <t>PLENED00000590000000001369758513</t>
  </si>
  <si>
    <t>ul. Targowa 8- przedszkole</t>
  </si>
  <si>
    <t>PLENED00000590000000001368832564</t>
  </si>
  <si>
    <t>Samorządowe Przedszkole nr 5 „Słoneczne Przedszkole”</t>
  </si>
  <si>
    <t>Targowa 8</t>
  </si>
  <si>
    <t xml:space="preserve">Tylewice 13- sala </t>
  </si>
  <si>
    <t>PLENED00000590000000001446273523</t>
  </si>
  <si>
    <t>Tylewice 17- pomieszczenie Rady Sołeckiej</t>
  </si>
  <si>
    <t>PLENED00000590000000001446278531</t>
  </si>
  <si>
    <t xml:space="preserve">ul. Wolsztyńska 4- szkoła </t>
  </si>
  <si>
    <t>PLENED00000590000000001368811511</t>
  </si>
  <si>
    <t>Szkoła Podstawowa Nr 2</t>
  </si>
  <si>
    <t>Wolsztyńska 4</t>
  </si>
  <si>
    <t>Wygnańczyce- oświetlenie</t>
  </si>
  <si>
    <t>PLENED00000590000000000050593496</t>
  </si>
  <si>
    <t>Wygnańczyce 34 -sala</t>
  </si>
  <si>
    <t>PLENED00000590000000000050590433</t>
  </si>
  <si>
    <t>PLENED00000590000000000050588488</t>
  </si>
  <si>
    <t xml:space="preserve">ul. Zacisze 1 </t>
  </si>
  <si>
    <t>C21</t>
  </si>
  <si>
    <t>PLENED00000590000000001440588545</t>
  </si>
  <si>
    <t>Szkoła Podstawowa Nr 3</t>
  </si>
  <si>
    <t>Zacisze 1</t>
  </si>
  <si>
    <t>ul. Zakątek Kamienny 1- fontanna</t>
  </si>
  <si>
    <t>PLENED00000590000000002511902541</t>
  </si>
  <si>
    <t>SUMA kWh</t>
  </si>
  <si>
    <t>SUMA NETTO</t>
  </si>
  <si>
    <t>* - do dwóch miesjc po przecinku</t>
  </si>
  <si>
    <t>Cena oferty ogółem netto  w PLN*</t>
  </si>
  <si>
    <t>** - do czterech miejsc po przecinku</t>
  </si>
  <si>
    <t>Podatek VAT - stawka w %</t>
  </si>
  <si>
    <t>Podatek VAT - wartość w PLN*</t>
  </si>
  <si>
    <t>Cena oferty ogółem brutto w PLN*</t>
  </si>
  <si>
    <t>PRAWO OPCJI (10%)</t>
  </si>
  <si>
    <t>ZAMÓWIENIE PODSTAWOWE + PRAWO OPCJI</t>
  </si>
  <si>
    <t>Miejscowość</t>
  </si>
  <si>
    <t>Dnia</t>
  </si>
  <si>
    <t>Podpis osoby/osób upoważnionych do reprezentowania Wykonawcy i składania oświadczeń w jego imieniu</t>
  </si>
  <si>
    <t>Konradowo 52-oświetlenie???????</t>
  </si>
  <si>
    <t>C12a(C21)</t>
  </si>
  <si>
    <t>Jednostka mocy umownej</t>
  </si>
  <si>
    <t>Moc umowna [kW]</t>
  </si>
  <si>
    <t>kw/MW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</si>
</sst>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0"/>
    <numFmt numFmtId="165" formatCode="0.00000"/>
    <numFmt numFmtId="166" formatCode="_-* #,##0.00\ _z_ł_-;\-* #,##0.00\ _z_ł_-;_-* \-??\ _z_ł_-;_-@_-"/>
  </numFmts>
  <fonts count="6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2"/>
      <name val="Arial"/>
      <family val="2"/>
    </font>
    <font>
      <b/>
      <i/>
      <sz val="36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1"/>
      <name val="Czcionka tekstu podstawowego"/>
      <family val="0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Czcionka tekstu podstawowego"/>
      <family val="0"/>
    </font>
    <font>
      <b/>
      <sz val="14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3" fillId="3" borderId="0" applyNumberFormat="0" applyBorder="0" applyAlignment="0" applyProtection="0"/>
    <xf numFmtId="0" fontId="4" fillId="44" borderId="1" applyNumberFormat="0" applyAlignment="0" applyProtection="0"/>
    <xf numFmtId="0" fontId="5" fillId="45" borderId="2" applyNumberFormat="0" applyAlignment="0" applyProtection="0"/>
    <xf numFmtId="0" fontId="54" fillId="46" borderId="3" applyNumberFormat="0" applyAlignment="0" applyProtection="0"/>
    <xf numFmtId="0" fontId="55" fillId="47" borderId="4" applyNumberFormat="0" applyAlignment="0" applyProtection="0"/>
    <xf numFmtId="0" fontId="56" fillId="48" borderId="0" applyNumberFormat="0" applyBorder="0" applyAlignment="0" applyProtection="0"/>
    <xf numFmtId="166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57" fillId="0" borderId="8" applyNumberFormat="0" applyFill="0" applyAlignment="0" applyProtection="0"/>
    <xf numFmtId="0" fontId="58" fillId="49" borderId="9" applyNumberFormat="0" applyAlignment="0" applyProtection="0"/>
    <xf numFmtId="0" fontId="12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1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62" fillId="51" borderId="0" applyNumberFormat="0" applyBorder="0" applyAlignment="0" applyProtection="0"/>
    <xf numFmtId="0" fontId="0" fillId="52" borderId="14" applyNumberFormat="0" applyAlignment="0" applyProtection="0"/>
    <xf numFmtId="0" fontId="63" fillId="47" borderId="3" applyNumberFormat="0" applyAlignment="0" applyProtection="0"/>
    <xf numFmtId="0" fontId="14" fillId="44" borderId="15" applyNumberFormat="0" applyAlignment="0" applyProtection="0"/>
    <xf numFmtId="9" fontId="1" fillId="0" borderId="0" applyFill="0" applyBorder="0" applyAlignment="0" applyProtection="0"/>
    <xf numFmtId="0" fontId="64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7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68" fillId="5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8" fillId="55" borderId="0" xfId="0" applyFont="1" applyFill="1" applyAlignment="1">
      <alignment vertical="center"/>
    </xf>
    <xf numFmtId="164" fontId="25" fillId="55" borderId="19" xfId="0" applyNumberFormat="1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 horizontal="center" vertical="center" wrapText="1"/>
    </xf>
    <xf numFmtId="164" fontId="18" fillId="55" borderId="19" xfId="0" applyNumberFormat="1" applyFont="1" applyFill="1" applyBorder="1" applyAlignment="1">
      <alignment horizontal="center" vertical="center" wrapText="1"/>
    </xf>
    <xf numFmtId="0" fontId="18" fillId="55" borderId="19" xfId="0" applyFont="1" applyFill="1" applyBorder="1" applyAlignment="1">
      <alignment horizontal="center" vertical="center" wrapText="1"/>
    </xf>
    <xf numFmtId="0" fontId="20" fillId="55" borderId="20" xfId="0" applyFont="1" applyFill="1" applyBorder="1" applyAlignment="1">
      <alignment horizontal="center" vertical="center"/>
    </xf>
    <xf numFmtId="0" fontId="20" fillId="55" borderId="21" xfId="0" applyFont="1" applyFill="1" applyBorder="1" applyAlignment="1">
      <alignment horizontal="center" vertical="center" wrapText="1"/>
    </xf>
    <xf numFmtId="0" fontId="26" fillId="55" borderId="21" xfId="0" applyFont="1" applyFill="1" applyBorder="1" applyAlignment="1">
      <alignment horizontal="center" vertical="center" wrapText="1"/>
    </xf>
    <xf numFmtId="0" fontId="26" fillId="55" borderId="21" xfId="0" applyFont="1" applyFill="1" applyBorder="1" applyAlignment="1">
      <alignment horizontal="center" vertical="center"/>
    </xf>
    <xf numFmtId="164" fontId="27" fillId="55" borderId="21" xfId="0" applyNumberFormat="1" applyFont="1" applyFill="1" applyBorder="1" applyAlignment="1">
      <alignment horizontal="center" vertical="center" wrapText="1"/>
    </xf>
    <xf numFmtId="164" fontId="28" fillId="55" borderId="22" xfId="0" applyNumberFormat="1" applyFont="1" applyFill="1" applyBorder="1" applyAlignment="1">
      <alignment horizontal="center" vertical="center"/>
    </xf>
    <xf numFmtId="164" fontId="28" fillId="55" borderId="21" xfId="0" applyNumberFormat="1" applyFont="1" applyFill="1" applyBorder="1" applyAlignment="1">
      <alignment horizontal="center" vertical="center"/>
    </xf>
    <xf numFmtId="0" fontId="28" fillId="55" borderId="21" xfId="0" applyFont="1" applyFill="1" applyBorder="1" applyAlignment="1">
      <alignment horizontal="center" vertical="center"/>
    </xf>
    <xf numFmtId="0" fontId="25" fillId="55" borderId="19" xfId="0" applyFont="1" applyFill="1" applyBorder="1" applyAlignment="1">
      <alignment horizontal="center" vertical="center"/>
    </xf>
    <xf numFmtId="0" fontId="28" fillId="56" borderId="19" xfId="0" applyFont="1" applyFill="1" applyBorder="1" applyAlignment="1">
      <alignment horizontal="center" vertical="center" wrapText="1"/>
    </xf>
    <xf numFmtId="0" fontId="28" fillId="55" borderId="19" xfId="0" applyFont="1" applyFill="1" applyBorder="1" applyAlignment="1">
      <alignment horizontal="center" vertical="center"/>
    </xf>
    <xf numFmtId="0" fontId="28" fillId="57" borderId="19" xfId="0" applyFont="1" applyFill="1" applyBorder="1" applyAlignment="1">
      <alignment horizontal="center" vertical="center"/>
    </xf>
    <xf numFmtId="1" fontId="28" fillId="55" borderId="19" xfId="0" applyNumberFormat="1" applyFont="1" applyFill="1" applyBorder="1" applyAlignment="1">
      <alignment horizontal="center" vertical="center"/>
    </xf>
    <xf numFmtId="2" fontId="25" fillId="55" borderId="19" xfId="0" applyNumberFormat="1" applyFont="1" applyFill="1" applyBorder="1" applyAlignment="1">
      <alignment horizontal="center" vertical="center"/>
    </xf>
    <xf numFmtId="166" fontId="25" fillId="55" borderId="19" xfId="69" applyFont="1" applyFill="1" applyBorder="1" applyAlignment="1" applyProtection="1">
      <alignment horizontal="center" vertical="center"/>
      <protection/>
    </xf>
    <xf numFmtId="0" fontId="28" fillId="58" borderId="19" xfId="0" applyFont="1" applyFill="1" applyBorder="1" applyAlignment="1">
      <alignment horizontal="center" vertical="center" wrapText="1"/>
    </xf>
    <xf numFmtId="0" fontId="18" fillId="55" borderId="0" xfId="0" applyFont="1" applyFill="1" applyAlignment="1">
      <alignment horizontal="center"/>
    </xf>
    <xf numFmtId="0" fontId="28" fillId="59" borderId="19" xfId="0" applyFont="1" applyFill="1" applyBorder="1" applyAlignment="1">
      <alignment horizontal="center" vertical="center" wrapText="1"/>
    </xf>
    <xf numFmtId="0" fontId="28" fillId="60" borderId="19" xfId="0" applyFont="1" applyFill="1" applyBorder="1" applyAlignment="1">
      <alignment horizontal="center" vertical="center" wrapText="1"/>
    </xf>
    <xf numFmtId="0" fontId="28" fillId="61" borderId="19" xfId="0" applyFont="1" applyFill="1" applyBorder="1" applyAlignment="1">
      <alignment horizontal="center" vertical="center"/>
    </xf>
    <xf numFmtId="0" fontId="18" fillId="55" borderId="0" xfId="0" applyFont="1" applyFill="1" applyAlignment="1">
      <alignment horizontal="center" vertical="center"/>
    </xf>
    <xf numFmtId="0" fontId="28" fillId="55" borderId="19" xfId="0" applyFont="1" applyFill="1" applyBorder="1" applyAlignment="1">
      <alignment horizontal="center" vertical="center" wrapText="1"/>
    </xf>
    <xf numFmtId="0" fontId="28" fillId="62" borderId="19" xfId="0" applyFont="1" applyFill="1" applyBorder="1" applyAlignment="1">
      <alignment horizontal="center" vertical="center"/>
    </xf>
    <xf numFmtId="0" fontId="28" fillId="58" borderId="19" xfId="0" applyFont="1" applyFill="1" applyBorder="1" applyAlignment="1">
      <alignment horizontal="center" vertical="center"/>
    </xf>
    <xf numFmtId="0" fontId="28" fillId="60" borderId="21" xfId="0" applyFont="1" applyFill="1" applyBorder="1" applyAlignment="1">
      <alignment horizontal="center" vertical="center" wrapText="1"/>
    </xf>
    <xf numFmtId="0" fontId="28" fillId="55" borderId="23" xfId="0" applyFont="1" applyFill="1" applyBorder="1" applyAlignment="1">
      <alignment horizontal="center" vertical="center"/>
    </xf>
    <xf numFmtId="0" fontId="28" fillId="63" borderId="19" xfId="0" applyFont="1" applyFill="1" applyBorder="1" applyAlignment="1">
      <alignment horizontal="center" vertical="center" wrapText="1"/>
    </xf>
    <xf numFmtId="0" fontId="28" fillId="55" borderId="22" xfId="0" applyFont="1" applyFill="1" applyBorder="1" applyAlignment="1">
      <alignment horizontal="center" vertical="center"/>
    </xf>
    <xf numFmtId="0" fontId="28" fillId="55" borderId="24" xfId="0" applyFont="1" applyFill="1" applyBorder="1" applyAlignment="1">
      <alignment horizontal="center" vertical="center"/>
    </xf>
    <xf numFmtId="0" fontId="28" fillId="55" borderId="25" xfId="0" applyFont="1" applyFill="1" applyBorder="1" applyAlignment="1">
      <alignment horizontal="center" vertical="center"/>
    </xf>
    <xf numFmtId="0" fontId="28" fillId="59" borderId="25" xfId="0" applyFont="1" applyFill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/>
    </xf>
    <xf numFmtId="0" fontId="28" fillId="61" borderId="21" xfId="0" applyFont="1" applyFill="1" applyBorder="1" applyAlignment="1">
      <alignment horizontal="center" vertical="center"/>
    </xf>
    <xf numFmtId="0" fontId="28" fillId="55" borderId="26" xfId="0" applyFont="1" applyFill="1" applyBorder="1" applyAlignment="1">
      <alignment horizontal="center" vertical="center"/>
    </xf>
    <xf numFmtId="1" fontId="28" fillId="55" borderId="23" xfId="0" applyNumberFormat="1" applyFont="1" applyFill="1" applyBorder="1" applyAlignment="1">
      <alignment horizontal="center" vertical="center"/>
    </xf>
    <xf numFmtId="2" fontId="25" fillId="55" borderId="21" xfId="0" applyNumberFormat="1" applyFont="1" applyFill="1" applyBorder="1" applyAlignment="1">
      <alignment horizontal="center" vertical="center"/>
    </xf>
    <xf numFmtId="0" fontId="18" fillId="61" borderId="0" xfId="0" applyFont="1" applyFill="1" applyBorder="1" applyAlignment="1">
      <alignment horizontal="center" vertical="center"/>
    </xf>
    <xf numFmtId="0" fontId="23" fillId="55" borderId="0" xfId="0" applyFont="1" applyFill="1" applyAlignment="1">
      <alignment vertical="center"/>
    </xf>
    <xf numFmtId="0" fontId="20" fillId="55" borderId="0" xfId="0" applyFont="1" applyFill="1" applyAlignment="1">
      <alignment vertical="center"/>
    </xf>
    <xf numFmtId="0" fontId="31" fillId="55" borderId="0" xfId="0" applyFont="1" applyFill="1" applyAlignment="1">
      <alignment horizontal="center" vertical="center"/>
    </xf>
    <xf numFmtId="10" fontId="23" fillId="55" borderId="0" xfId="90" applyNumberFormat="1" applyFont="1" applyFill="1" applyBorder="1" applyAlignment="1" applyProtection="1">
      <alignment horizontal="center" vertical="center" wrapText="1"/>
      <protection/>
    </xf>
    <xf numFmtId="0" fontId="31" fillId="55" borderId="0" xfId="0" applyFont="1" applyFill="1" applyBorder="1" applyAlignment="1">
      <alignment horizontal="center" vertical="center"/>
    </xf>
    <xf numFmtId="0" fontId="30" fillId="55" borderId="0" xfId="0" applyFont="1" applyFill="1" applyAlignment="1">
      <alignment vertical="center"/>
    </xf>
    <xf numFmtId="0" fontId="32" fillId="61" borderId="0" xfId="0" applyFont="1" applyFill="1" applyAlignment="1">
      <alignment horizontal="center" vertical="center"/>
    </xf>
    <xf numFmtId="2" fontId="24" fillId="55" borderId="0" xfId="0" applyNumberFormat="1" applyFont="1" applyFill="1" applyBorder="1" applyAlignment="1">
      <alignment horizontal="center" vertical="center"/>
    </xf>
    <xf numFmtId="0" fontId="28" fillId="55" borderId="20" xfId="0" applyFont="1" applyFill="1" applyBorder="1" applyAlignment="1">
      <alignment horizontal="center" vertical="center" wrapText="1"/>
    </xf>
    <xf numFmtId="0" fontId="28" fillId="55" borderId="27" xfId="0" applyFont="1" applyFill="1" applyBorder="1" applyAlignment="1">
      <alignment horizontal="center" vertical="center"/>
    </xf>
    <xf numFmtId="0" fontId="20" fillId="64" borderId="21" xfId="0" applyFont="1" applyFill="1" applyBorder="1" applyAlignment="1">
      <alignment horizontal="center" vertical="center" wrapText="1"/>
    </xf>
    <xf numFmtId="164" fontId="28" fillId="65" borderId="19" xfId="0" applyNumberFormat="1" applyFont="1" applyFill="1" applyBorder="1" applyAlignment="1">
      <alignment horizontal="center" vertical="center"/>
    </xf>
    <xf numFmtId="164" fontId="25" fillId="65" borderId="19" xfId="0" applyNumberFormat="1" applyFont="1" applyFill="1" applyBorder="1" applyAlignment="1">
      <alignment horizontal="center" vertical="center"/>
    </xf>
    <xf numFmtId="2" fontId="25" fillId="65" borderId="19" xfId="0" applyNumberFormat="1" applyFont="1" applyFill="1" applyBorder="1" applyAlignment="1">
      <alignment horizontal="center" vertical="center"/>
    </xf>
    <xf numFmtId="165" fontId="25" fillId="65" borderId="19" xfId="0" applyNumberFormat="1" applyFont="1" applyFill="1" applyBorder="1" applyAlignment="1">
      <alignment horizontal="center" vertical="center"/>
    </xf>
    <xf numFmtId="0" fontId="21" fillId="55" borderId="28" xfId="0" applyFont="1" applyFill="1" applyBorder="1" applyAlignment="1">
      <alignment horizontal="center" vertical="center"/>
    </xf>
    <xf numFmtId="2" fontId="24" fillId="55" borderId="28" xfId="0" applyNumberFormat="1" applyFont="1" applyFill="1" applyBorder="1" applyAlignment="1">
      <alignment horizontal="center" vertical="center"/>
    </xf>
    <xf numFmtId="10" fontId="28" fillId="61" borderId="28" xfId="0" applyNumberFormat="1" applyFont="1" applyFill="1" applyBorder="1" applyAlignment="1">
      <alignment horizontal="center" vertical="center"/>
    </xf>
    <xf numFmtId="2" fontId="24" fillId="61" borderId="28" xfId="0" applyNumberFormat="1" applyFont="1" applyFill="1" applyBorder="1" applyAlignment="1">
      <alignment horizontal="center" vertical="center"/>
    </xf>
    <xf numFmtId="0" fontId="23" fillId="55" borderId="25" xfId="0" applyFont="1" applyFill="1" applyBorder="1" applyAlignment="1">
      <alignment horizontal="center" vertical="center" wrapText="1"/>
    </xf>
    <xf numFmtId="0" fontId="20" fillId="55" borderId="25" xfId="0" applyFont="1" applyFill="1" applyBorder="1" applyAlignment="1">
      <alignment horizontal="center" vertical="center" wrapText="1"/>
    </xf>
    <xf numFmtId="3" fontId="22" fillId="55" borderId="25" xfId="0" applyNumberFormat="1" applyFont="1" applyFill="1" applyBorder="1" applyAlignment="1">
      <alignment horizontal="center" vertical="center" wrapText="1"/>
    </xf>
    <xf numFmtId="0" fontId="19" fillId="55" borderId="28" xfId="0" applyFont="1" applyFill="1" applyBorder="1" applyAlignment="1">
      <alignment horizontal="center" vertical="center"/>
    </xf>
    <xf numFmtId="0" fontId="23" fillId="64" borderId="28" xfId="0" applyFont="1" applyFill="1" applyBorder="1" applyAlignment="1">
      <alignment horizontal="center" vertical="center" wrapText="1"/>
    </xf>
    <xf numFmtId="0" fontId="20" fillId="55" borderId="28" xfId="0" applyFont="1" applyFill="1" applyBorder="1" applyAlignment="1">
      <alignment horizontal="center" vertical="center" wrapText="1"/>
    </xf>
    <xf numFmtId="0" fontId="20" fillId="55" borderId="24" xfId="0" applyFont="1" applyFill="1" applyBorder="1" applyAlignment="1">
      <alignment horizontal="center" vertical="center" wrapText="1"/>
    </xf>
    <xf numFmtId="3" fontId="33" fillId="64" borderId="25" xfId="0" applyNumberFormat="1" applyFont="1" applyFill="1" applyBorder="1" applyAlignment="1">
      <alignment horizontal="center" vertical="center" wrapText="1"/>
    </xf>
    <xf numFmtId="3" fontId="33" fillId="55" borderId="25" xfId="0" applyNumberFormat="1" applyFont="1" applyFill="1" applyBorder="1" applyAlignment="1">
      <alignment horizontal="center" vertical="center" wrapText="1"/>
    </xf>
    <xf numFmtId="0" fontId="24" fillId="55" borderId="25" xfId="0" applyFont="1" applyFill="1" applyBorder="1" applyAlignment="1">
      <alignment horizontal="center" vertical="center"/>
    </xf>
    <xf numFmtId="0" fontId="23" fillId="55" borderId="29" xfId="0" applyFont="1" applyFill="1" applyBorder="1" applyAlignment="1">
      <alignment horizontal="center" vertical="center"/>
    </xf>
    <xf numFmtId="0" fontId="20" fillId="55" borderId="30" xfId="0" applyFont="1" applyFill="1" applyBorder="1" applyAlignment="1">
      <alignment horizontal="center" vertical="center"/>
    </xf>
    <xf numFmtId="0" fontId="20" fillId="55" borderId="22" xfId="0" applyFont="1" applyFill="1" applyBorder="1" applyAlignment="1">
      <alignment horizontal="center" vertical="center"/>
    </xf>
    <xf numFmtId="0" fontId="20" fillId="55" borderId="20" xfId="0" applyFont="1" applyFill="1" applyBorder="1" applyAlignment="1">
      <alignment horizontal="center" vertical="center"/>
    </xf>
    <xf numFmtId="0" fontId="20" fillId="55" borderId="21" xfId="0" applyFont="1" applyFill="1" applyBorder="1" applyAlignment="1">
      <alignment horizontal="center" vertical="center"/>
    </xf>
    <xf numFmtId="0" fontId="20" fillId="55" borderId="20" xfId="0" applyFont="1" applyFill="1" applyBorder="1" applyAlignment="1">
      <alignment horizontal="center" vertical="center" wrapText="1"/>
    </xf>
    <xf numFmtId="0" fontId="20" fillId="55" borderId="21" xfId="0" applyFont="1" applyFill="1" applyBorder="1" applyAlignment="1">
      <alignment horizontal="center" vertical="center" wrapText="1"/>
    </xf>
    <xf numFmtId="0" fontId="20" fillId="57" borderId="20" xfId="0" applyFont="1" applyFill="1" applyBorder="1" applyAlignment="1">
      <alignment horizontal="center" vertical="center"/>
    </xf>
    <xf numFmtId="0" fontId="20" fillId="55" borderId="27" xfId="0" applyFont="1" applyFill="1" applyBorder="1" applyAlignment="1">
      <alignment horizontal="center" vertical="center" wrapText="1"/>
    </xf>
    <xf numFmtId="164" fontId="25" fillId="55" borderId="19" xfId="0" applyNumberFormat="1" applyFont="1" applyFill="1" applyBorder="1" applyAlignment="1">
      <alignment horizontal="center" vertical="center" wrapText="1"/>
    </xf>
    <xf numFmtId="164" fontId="18" fillId="55" borderId="19" xfId="0" applyNumberFormat="1" applyFont="1" applyFill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center" vertical="center"/>
    </xf>
    <xf numFmtId="1" fontId="30" fillId="55" borderId="31" xfId="0" applyNumberFormat="1" applyFont="1" applyFill="1" applyBorder="1" applyAlignment="1">
      <alignment horizontal="center" vertical="center"/>
    </xf>
    <xf numFmtId="0" fontId="23" fillId="55" borderId="19" xfId="0" applyFont="1" applyFill="1" applyBorder="1" applyAlignment="1">
      <alignment horizontal="center" vertical="center"/>
    </xf>
    <xf numFmtId="2" fontId="29" fillId="55" borderId="19" xfId="0" applyNumberFormat="1" applyFont="1" applyFill="1" applyBorder="1" applyAlignment="1">
      <alignment horizontal="center" vertical="center"/>
    </xf>
    <xf numFmtId="166" fontId="24" fillId="55" borderId="19" xfId="0" applyNumberFormat="1" applyFont="1" applyFill="1" applyBorder="1" applyAlignment="1">
      <alignment horizontal="center" vertical="center"/>
    </xf>
    <xf numFmtId="1" fontId="24" fillId="55" borderId="31" xfId="0" applyNumberFormat="1" applyFont="1" applyFill="1" applyBorder="1" applyAlignment="1">
      <alignment horizontal="center" vertical="center"/>
    </xf>
    <xf numFmtId="0" fontId="28" fillId="55" borderId="19" xfId="0" applyFont="1" applyFill="1" applyBorder="1" applyAlignment="1">
      <alignment horizontal="center" vertical="center"/>
    </xf>
    <xf numFmtId="2" fontId="24" fillId="55" borderId="19" xfId="0" applyNumberFormat="1" applyFont="1" applyFill="1" applyBorder="1" applyAlignment="1">
      <alignment horizontal="center" vertical="center"/>
    </xf>
    <xf numFmtId="0" fontId="29" fillId="55" borderId="21" xfId="0" applyFont="1" applyFill="1" applyBorder="1" applyAlignment="1">
      <alignment horizontal="center" vertical="center"/>
    </xf>
    <xf numFmtId="2" fontId="23" fillId="61" borderId="19" xfId="0" applyNumberFormat="1" applyFont="1" applyFill="1" applyBorder="1" applyAlignment="1">
      <alignment horizontal="center" vertical="center" wrapText="1"/>
    </xf>
    <xf numFmtId="2" fontId="23" fillId="61" borderId="26" xfId="0" applyNumberFormat="1" applyFont="1" applyFill="1" applyBorder="1" applyAlignment="1">
      <alignment horizontal="center" vertical="center" wrapText="1"/>
    </xf>
    <xf numFmtId="10" fontId="23" fillId="61" borderId="19" xfId="90" applyNumberFormat="1" applyFont="1" applyFill="1" applyBorder="1" applyAlignment="1" applyProtection="1">
      <alignment horizontal="center" vertical="center" wrapText="1"/>
      <protection/>
    </xf>
    <xf numFmtId="10" fontId="23" fillId="61" borderId="26" xfId="90" applyNumberFormat="1" applyFont="1" applyFill="1" applyBorder="1" applyAlignment="1" applyProtection="1">
      <alignment horizontal="center" vertical="center" wrapText="1"/>
      <protection/>
    </xf>
    <xf numFmtId="10" fontId="23" fillId="55" borderId="19" xfId="90" applyNumberFormat="1" applyFont="1" applyFill="1" applyBorder="1" applyAlignment="1" applyProtection="1">
      <alignment horizontal="center" vertical="center" wrapText="1"/>
      <protection/>
    </xf>
    <xf numFmtId="10" fontId="23" fillId="55" borderId="26" xfId="90" applyNumberFormat="1" applyFont="1" applyFill="1" applyBorder="1" applyAlignment="1" applyProtection="1">
      <alignment horizontal="center" vertical="center" wrapText="1"/>
      <protection/>
    </xf>
    <xf numFmtId="2" fontId="23" fillId="61" borderId="25" xfId="0" applyNumberFormat="1" applyFont="1" applyFill="1" applyBorder="1" applyAlignment="1">
      <alignment horizontal="center" vertical="center" wrapText="1"/>
    </xf>
    <xf numFmtId="2" fontId="23" fillId="61" borderId="29" xfId="0" applyNumberFormat="1" applyFont="1" applyFill="1" applyBorder="1" applyAlignment="1">
      <alignment horizontal="center" vertical="center" wrapText="1"/>
    </xf>
    <xf numFmtId="10" fontId="23" fillId="55" borderId="0" xfId="90" applyNumberFormat="1" applyFont="1" applyFill="1" applyBorder="1" applyAlignment="1" applyProtection="1">
      <alignment horizontal="center" vertical="center" wrapText="1"/>
      <protection/>
    </xf>
    <xf numFmtId="0" fontId="24" fillId="55" borderId="19" xfId="0" applyFont="1" applyFill="1" applyBorder="1" applyAlignment="1">
      <alignment horizontal="center" vertical="center"/>
    </xf>
    <xf numFmtId="0" fontId="24" fillId="55" borderId="21" xfId="0" applyFont="1" applyFill="1" applyBorder="1" applyAlignment="1">
      <alignment horizontal="center" vertical="center"/>
    </xf>
    <xf numFmtId="10" fontId="28" fillId="55" borderId="28" xfId="0" applyNumberFormat="1" applyFont="1" applyFill="1" applyBorder="1" applyAlignment="1">
      <alignment horizontal="center" vertical="center"/>
    </xf>
    <xf numFmtId="2" fontId="29" fillId="55" borderId="28" xfId="0" applyNumberFormat="1" applyFont="1" applyFill="1" applyBorder="1" applyAlignment="1">
      <alignment horizontal="center" vertical="center"/>
    </xf>
    <xf numFmtId="0" fontId="24" fillId="61" borderId="19" xfId="0" applyFont="1" applyFill="1" applyBorder="1" applyAlignment="1">
      <alignment horizontal="center" vertical="center"/>
    </xf>
    <xf numFmtId="0" fontId="23" fillId="61" borderId="19" xfId="0" applyFont="1" applyFill="1" applyBorder="1" applyAlignment="1">
      <alignment horizontal="center" vertical="center" wrapText="1"/>
    </xf>
    <xf numFmtId="0" fontId="24" fillId="61" borderId="32" xfId="0" applyFont="1" applyFill="1" applyBorder="1" applyAlignment="1">
      <alignment horizontal="center" vertical="center"/>
    </xf>
    <xf numFmtId="0" fontId="24" fillId="61" borderId="22" xfId="0" applyFont="1" applyFill="1" applyBorder="1" applyAlignment="1">
      <alignment horizontal="center" vertical="center"/>
    </xf>
    <xf numFmtId="0" fontId="24" fillId="61" borderId="29" xfId="0" applyFont="1" applyFill="1" applyBorder="1" applyAlignment="1">
      <alignment horizontal="center" vertical="center"/>
    </xf>
    <xf numFmtId="0" fontId="24" fillId="61" borderId="24" xfId="0" applyFont="1" applyFill="1" applyBorder="1" applyAlignment="1">
      <alignment horizontal="center" vertical="center"/>
    </xf>
    <xf numFmtId="0" fontId="23" fillId="61" borderId="32" xfId="0" applyFont="1" applyFill="1" applyBorder="1" applyAlignment="1">
      <alignment horizontal="center" vertical="center" wrapText="1"/>
    </xf>
    <xf numFmtId="0" fontId="23" fillId="61" borderId="22" xfId="0" applyFont="1" applyFill="1" applyBorder="1" applyAlignment="1">
      <alignment horizontal="center" vertical="center" wrapText="1"/>
    </xf>
    <xf numFmtId="0" fontId="23" fillId="61" borderId="27" xfId="0" applyFont="1" applyFill="1" applyBorder="1" applyAlignment="1">
      <alignment horizontal="center" vertical="center" wrapText="1"/>
    </xf>
    <xf numFmtId="0" fontId="23" fillId="61" borderId="30" xfId="0" applyFont="1" applyFill="1" applyBorder="1" applyAlignment="1">
      <alignment horizontal="center" vertical="center" wrapText="1"/>
    </xf>
    <xf numFmtId="0" fontId="23" fillId="61" borderId="29" xfId="0" applyFont="1" applyFill="1" applyBorder="1" applyAlignment="1">
      <alignment horizontal="center" vertical="center" wrapText="1"/>
    </xf>
    <xf numFmtId="0" fontId="23" fillId="61" borderId="24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y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y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3"/>
  <sheetViews>
    <sheetView tabSelected="1" view="pageBreakPreview" zoomScale="60" zoomScaleNormal="60" zoomScalePageLayoutView="0" workbookViewId="0" topLeftCell="O85">
      <selection activeCell="O109" sqref="O109"/>
    </sheetView>
  </sheetViews>
  <sheetFormatPr defaultColWidth="9.8984375" defaultRowHeight="12" customHeight="1"/>
  <cols>
    <col min="1" max="1" width="8.09765625" style="1" customWidth="1"/>
    <col min="2" max="2" width="51" style="1" customWidth="1"/>
    <col min="3" max="3" width="18.19921875" style="1" customWidth="1"/>
    <col min="4" max="4" width="9" style="1" customWidth="1"/>
    <col min="5" max="5" width="11" style="1" customWidth="1"/>
    <col min="6" max="6" width="12" style="1" customWidth="1"/>
    <col min="7" max="7" width="52.59765625" style="42" customWidth="1"/>
    <col min="8" max="8" width="9.59765625" style="1" customWidth="1"/>
    <col min="9" max="9" width="10.69921875" style="1" customWidth="1"/>
    <col min="10" max="10" width="18.19921875" style="1" customWidth="1"/>
    <col min="11" max="11" width="53.3984375" style="1" customWidth="1"/>
    <col min="12" max="12" width="21.8984375" style="1" customWidth="1"/>
    <col min="13" max="13" width="15.59765625" style="1" customWidth="1"/>
    <col min="14" max="14" width="19.8984375" style="1" customWidth="1"/>
    <col min="15" max="15" width="69.5" style="1" customWidth="1"/>
    <col min="16" max="16" width="23.3984375" style="1" customWidth="1"/>
    <col min="17" max="17" width="10.19921875" style="1" customWidth="1"/>
    <col min="18" max="19" width="18" style="1" customWidth="1"/>
    <col min="20" max="20" width="16.5" style="1" customWidth="1"/>
    <col min="21" max="21" width="18.69921875" style="1" customWidth="1"/>
    <col min="22" max="22" width="18.8984375" style="1" customWidth="1"/>
    <col min="23" max="23" width="17.69921875" style="1" customWidth="1"/>
    <col min="24" max="24" width="13.59765625" style="1" customWidth="1"/>
    <col min="25" max="25" width="14" style="1" customWidth="1"/>
    <col min="26" max="26" width="17" style="1" customWidth="1"/>
    <col min="27" max="27" width="16.19921875" style="1" customWidth="1"/>
    <col min="28" max="28" width="19.19921875" style="1" customWidth="1"/>
    <col min="29" max="29" width="18.3984375" style="1" customWidth="1"/>
    <col min="30" max="31" width="15.69921875" style="1" customWidth="1"/>
    <col min="32" max="32" width="21.5" style="1" customWidth="1"/>
    <col min="33" max="33" width="17.59765625" style="1" customWidth="1"/>
    <col min="34" max="34" width="18.09765625" style="1" customWidth="1"/>
    <col min="35" max="35" width="18.3984375" style="1" customWidth="1"/>
    <col min="36" max="36" width="13.59765625" style="1" customWidth="1"/>
    <col min="37" max="37" width="13.69921875" style="1" customWidth="1"/>
    <col min="38" max="38" width="15" style="1" customWidth="1"/>
    <col min="39" max="39" width="17.3984375" style="1" customWidth="1"/>
    <col min="40" max="40" width="17.5" style="1" customWidth="1"/>
    <col min="41" max="41" width="17.59765625" style="1" customWidth="1"/>
    <col min="42" max="43" width="18.09765625" style="1" customWidth="1"/>
    <col min="44" max="44" width="23.09765625" style="1" customWidth="1"/>
    <col min="45" max="16384" width="9.8984375" style="1" customWidth="1"/>
  </cols>
  <sheetData>
    <row r="1" spans="1:44" ht="12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 t="s">
        <v>4</v>
      </c>
      <c r="P1" s="66"/>
      <c r="Q1" s="66"/>
      <c r="R1" s="66"/>
      <c r="S1" s="67" t="s">
        <v>310</v>
      </c>
      <c r="T1" s="67" t="s">
        <v>1</v>
      </c>
      <c r="U1" s="58" t="s">
        <v>2</v>
      </c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 t="s">
        <v>3</v>
      </c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</row>
    <row r="2" spans="1:44" ht="12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  <c r="P2" s="66"/>
      <c r="Q2" s="66"/>
      <c r="R2" s="66"/>
      <c r="S2" s="67"/>
      <c r="T2" s="67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1:44" ht="12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  <c r="P3" s="66"/>
      <c r="Q3" s="66"/>
      <c r="R3" s="66"/>
      <c r="S3" s="67"/>
      <c r="T3" s="67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1:44" ht="12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66"/>
      <c r="Q4" s="66"/>
      <c r="R4" s="66"/>
      <c r="S4" s="67"/>
      <c r="T4" s="67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4" ht="74.2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6"/>
      <c r="P5" s="66"/>
      <c r="Q5" s="66"/>
      <c r="R5" s="66"/>
      <c r="S5" s="67"/>
      <c r="T5" s="67"/>
      <c r="U5" s="68" t="s">
        <v>5</v>
      </c>
      <c r="V5" s="69" t="s">
        <v>6</v>
      </c>
      <c r="W5" s="70" t="s">
        <v>7</v>
      </c>
      <c r="X5" s="62" t="s">
        <v>8</v>
      </c>
      <c r="Y5" s="62"/>
      <c r="Z5" s="62"/>
      <c r="AA5" s="62"/>
      <c r="AB5" s="62"/>
      <c r="AC5" s="62"/>
      <c r="AD5" s="62"/>
      <c r="AE5" s="62"/>
      <c r="AF5" s="62"/>
      <c r="AG5" s="63" t="s">
        <v>5</v>
      </c>
      <c r="AH5" s="64" t="s">
        <v>9</v>
      </c>
      <c r="AI5" s="64" t="s">
        <v>10</v>
      </c>
      <c r="AJ5" s="62" t="s">
        <v>8</v>
      </c>
      <c r="AK5" s="62"/>
      <c r="AL5" s="62"/>
      <c r="AM5" s="62"/>
      <c r="AN5" s="62"/>
      <c r="AO5" s="62"/>
      <c r="AP5" s="62"/>
      <c r="AQ5" s="62"/>
      <c r="AR5" s="62"/>
    </row>
    <row r="6" spans="1:44" ht="108" customHeight="1">
      <c r="A6" s="73" t="s">
        <v>11</v>
      </c>
      <c r="B6" s="75" t="s">
        <v>12</v>
      </c>
      <c r="C6" s="75" t="s">
        <v>13</v>
      </c>
      <c r="D6" s="75" t="s">
        <v>14</v>
      </c>
      <c r="E6" s="77" t="s">
        <v>15</v>
      </c>
      <c r="F6" s="77" t="s">
        <v>16</v>
      </c>
      <c r="G6" s="79" t="s">
        <v>17</v>
      </c>
      <c r="H6" s="77" t="s">
        <v>18</v>
      </c>
      <c r="I6" s="80" t="s">
        <v>311</v>
      </c>
      <c r="J6" s="71" t="s">
        <v>19</v>
      </c>
      <c r="K6" s="71"/>
      <c r="L6" s="71"/>
      <c r="M6" s="71"/>
      <c r="N6" s="71"/>
      <c r="O6" s="72" t="s">
        <v>20</v>
      </c>
      <c r="P6" s="72"/>
      <c r="Q6" s="72"/>
      <c r="R6" s="72"/>
      <c r="S6" s="67"/>
      <c r="T6" s="67"/>
      <c r="U6" s="68"/>
      <c r="V6" s="69"/>
      <c r="W6" s="70"/>
      <c r="X6" s="81" t="s">
        <v>21</v>
      </c>
      <c r="Y6" s="81"/>
      <c r="Z6" s="2" t="s">
        <v>22</v>
      </c>
      <c r="AA6" s="2" t="s">
        <v>23</v>
      </c>
      <c r="AB6" s="2" t="s">
        <v>24</v>
      </c>
      <c r="AC6" s="2" t="s">
        <v>25</v>
      </c>
      <c r="AD6" s="2" t="s">
        <v>26</v>
      </c>
      <c r="AE6" s="2" t="s">
        <v>27</v>
      </c>
      <c r="AF6" s="3" t="s">
        <v>28</v>
      </c>
      <c r="AG6" s="63"/>
      <c r="AH6" s="64"/>
      <c r="AI6" s="64"/>
      <c r="AJ6" s="82" t="s">
        <v>21</v>
      </c>
      <c r="AK6" s="82"/>
      <c r="AL6" s="4" t="s">
        <v>22</v>
      </c>
      <c r="AM6" s="4" t="s">
        <v>29</v>
      </c>
      <c r="AN6" s="4" t="s">
        <v>30</v>
      </c>
      <c r="AO6" s="4" t="s">
        <v>31</v>
      </c>
      <c r="AP6" s="4" t="s">
        <v>26</v>
      </c>
      <c r="AQ6" s="2" t="s">
        <v>27</v>
      </c>
      <c r="AR6" s="5" t="s">
        <v>32</v>
      </c>
    </row>
    <row r="7" spans="1:44" ht="36" customHeight="1">
      <c r="A7" s="74"/>
      <c r="B7" s="76"/>
      <c r="C7" s="76"/>
      <c r="D7" s="76"/>
      <c r="E7" s="78"/>
      <c r="F7" s="78"/>
      <c r="G7" s="79"/>
      <c r="H7" s="78"/>
      <c r="I7" s="78"/>
      <c r="J7" s="6" t="s">
        <v>33</v>
      </c>
      <c r="K7" s="6" t="s">
        <v>34</v>
      </c>
      <c r="L7" s="6" t="s">
        <v>35</v>
      </c>
      <c r="M7" s="6" t="s">
        <v>14</v>
      </c>
      <c r="N7" s="6" t="s">
        <v>13</v>
      </c>
      <c r="O7" s="6" t="s">
        <v>36</v>
      </c>
      <c r="P7" s="6" t="s">
        <v>37</v>
      </c>
      <c r="Q7" s="6" t="s">
        <v>14</v>
      </c>
      <c r="R7" s="6" t="s">
        <v>13</v>
      </c>
      <c r="S7" s="51" t="s">
        <v>312</v>
      </c>
      <c r="T7" s="52" t="s">
        <v>38</v>
      </c>
      <c r="U7" s="7" t="s">
        <v>39</v>
      </c>
      <c r="V7" s="53" t="s">
        <v>39</v>
      </c>
      <c r="W7" s="9" t="s">
        <v>40</v>
      </c>
      <c r="X7" s="10" t="s">
        <v>41</v>
      </c>
      <c r="Y7" s="10" t="s">
        <v>42</v>
      </c>
      <c r="Z7" s="11" t="s">
        <v>40</v>
      </c>
      <c r="AA7" s="12" t="s">
        <v>40</v>
      </c>
      <c r="AB7" s="12" t="s">
        <v>40</v>
      </c>
      <c r="AC7" s="12" t="s">
        <v>40</v>
      </c>
      <c r="AD7" s="12" t="s">
        <v>40</v>
      </c>
      <c r="AE7" s="12" t="s">
        <v>40</v>
      </c>
      <c r="AF7" s="13" t="s">
        <v>40</v>
      </c>
      <c r="AG7" s="7" t="s">
        <v>39</v>
      </c>
      <c r="AH7" s="8" t="s">
        <v>39</v>
      </c>
      <c r="AI7" s="9" t="s">
        <v>40</v>
      </c>
      <c r="AJ7" s="10" t="s">
        <v>41</v>
      </c>
      <c r="AK7" s="10" t="s">
        <v>42</v>
      </c>
      <c r="AL7" s="11" t="s">
        <v>40</v>
      </c>
      <c r="AM7" s="12" t="s">
        <v>40</v>
      </c>
      <c r="AN7" s="12" t="s">
        <v>40</v>
      </c>
      <c r="AO7" s="12" t="s">
        <v>40</v>
      </c>
      <c r="AP7" s="12" t="s">
        <v>40</v>
      </c>
      <c r="AQ7" s="12" t="s">
        <v>40</v>
      </c>
      <c r="AR7" s="13" t="s">
        <v>40</v>
      </c>
    </row>
    <row r="8" spans="1:44" ht="30" customHeight="1">
      <c r="A8" s="14">
        <v>1</v>
      </c>
      <c r="B8" s="15" t="s">
        <v>43</v>
      </c>
      <c r="C8" s="16" t="s">
        <v>44</v>
      </c>
      <c r="D8" s="16" t="s">
        <v>45</v>
      </c>
      <c r="E8" s="16" t="s">
        <v>46</v>
      </c>
      <c r="F8" s="16" t="s">
        <v>46</v>
      </c>
      <c r="G8" s="17" t="s">
        <v>47</v>
      </c>
      <c r="H8" s="16">
        <v>25</v>
      </c>
      <c r="I8" s="16">
        <v>11</v>
      </c>
      <c r="J8" s="16" t="s">
        <v>49</v>
      </c>
      <c r="K8" s="16" t="s">
        <v>50</v>
      </c>
      <c r="L8" s="16" t="s">
        <v>51</v>
      </c>
      <c r="M8" s="16" t="s">
        <v>45</v>
      </c>
      <c r="N8" s="16" t="s">
        <v>44</v>
      </c>
      <c r="O8" s="16" t="s">
        <v>52</v>
      </c>
      <c r="P8" s="16" t="s">
        <v>51</v>
      </c>
      <c r="Q8" s="16" t="s">
        <v>45</v>
      </c>
      <c r="R8" s="16" t="s">
        <v>44</v>
      </c>
      <c r="S8" s="16" t="s">
        <v>48</v>
      </c>
      <c r="T8" s="16" t="s">
        <v>53</v>
      </c>
      <c r="U8" s="18">
        <v>190.4595</v>
      </c>
      <c r="V8" s="54"/>
      <c r="W8" s="19">
        <f aca="true" t="shared" si="0" ref="W8:W108">U8*V8</f>
        <v>0</v>
      </c>
      <c r="X8" s="55"/>
      <c r="Y8" s="55"/>
      <c r="Z8" s="55"/>
      <c r="AA8" s="56"/>
      <c r="AB8" s="56"/>
      <c r="AC8" s="56"/>
      <c r="AD8" s="55"/>
      <c r="AE8" s="57"/>
      <c r="AF8" s="20">
        <f>(U8*X8)+(U8*Z8)+(12*I8*AA8)+(12*AB8)+(12*I8*AC8)+(U8*AD8)+(U8*AE8)</f>
        <v>0</v>
      </c>
      <c r="AG8" s="18">
        <f aca="true" t="shared" si="1" ref="AG8:AG90">U8*0.1</f>
        <v>19.04595</v>
      </c>
      <c r="AH8" s="54"/>
      <c r="AI8" s="19">
        <f aca="true" t="shared" si="2" ref="AI8:AI108">AG8*AH8</f>
        <v>0</v>
      </c>
      <c r="AJ8" s="55"/>
      <c r="AK8" s="55"/>
      <c r="AL8" s="55"/>
      <c r="AM8" s="19" t="s">
        <v>54</v>
      </c>
      <c r="AN8" s="19" t="s">
        <v>54</v>
      </c>
      <c r="AO8" s="19" t="s">
        <v>54</v>
      </c>
      <c r="AP8" s="55"/>
      <c r="AQ8" s="57"/>
      <c r="AR8" s="20">
        <f aca="true" t="shared" si="3" ref="AR8:AR108">(AG8*AJ8)+(AG8*AL8)+(AG8*AP8)+(AG8*AQ8)</f>
        <v>0</v>
      </c>
    </row>
    <row r="9" spans="1:44" s="22" customFormat="1" ht="30" customHeight="1">
      <c r="A9" s="14">
        <v>2</v>
      </c>
      <c r="B9" s="21" t="s">
        <v>55</v>
      </c>
      <c r="C9" s="16" t="s">
        <v>44</v>
      </c>
      <c r="D9" s="16" t="s">
        <v>45</v>
      </c>
      <c r="E9" s="16" t="s">
        <v>56</v>
      </c>
      <c r="F9" s="16" t="s">
        <v>56</v>
      </c>
      <c r="G9" s="17" t="s">
        <v>57</v>
      </c>
      <c r="H9" s="16" t="s">
        <v>58</v>
      </c>
      <c r="I9" s="16" t="s">
        <v>58</v>
      </c>
      <c r="J9" s="16" t="s">
        <v>49</v>
      </c>
      <c r="K9" s="16" t="s">
        <v>50</v>
      </c>
      <c r="L9" s="16" t="s">
        <v>51</v>
      </c>
      <c r="M9" s="16" t="s">
        <v>45</v>
      </c>
      <c r="N9" s="16" t="s">
        <v>44</v>
      </c>
      <c r="O9" s="16" t="s">
        <v>52</v>
      </c>
      <c r="P9" s="16" t="s">
        <v>51</v>
      </c>
      <c r="Q9" s="16" t="s">
        <v>45</v>
      </c>
      <c r="R9" s="16" t="s">
        <v>44</v>
      </c>
      <c r="S9" s="16" t="s">
        <v>48</v>
      </c>
      <c r="T9" s="16" t="s">
        <v>53</v>
      </c>
      <c r="U9" s="18">
        <v>30</v>
      </c>
      <c r="V9" s="54"/>
      <c r="W9" s="19">
        <f t="shared" si="0"/>
        <v>0</v>
      </c>
      <c r="X9" s="55"/>
      <c r="Y9" s="55"/>
      <c r="Z9" s="55"/>
      <c r="AA9" s="56"/>
      <c r="AB9" s="56"/>
      <c r="AC9" s="56"/>
      <c r="AD9" s="55"/>
      <c r="AE9" s="57"/>
      <c r="AF9" s="20">
        <f>(U9*X9)+(U9*Z9)+(12*AA9)+(12*AB9)+(12*AC9)+(U9*AD9)+(U9*AE9)</f>
        <v>0</v>
      </c>
      <c r="AG9" s="18">
        <f t="shared" si="1"/>
        <v>3</v>
      </c>
      <c r="AH9" s="54"/>
      <c r="AI9" s="19">
        <f t="shared" si="2"/>
        <v>0</v>
      </c>
      <c r="AJ9" s="55"/>
      <c r="AK9" s="55"/>
      <c r="AL9" s="55"/>
      <c r="AM9" s="19" t="s">
        <v>54</v>
      </c>
      <c r="AN9" s="19" t="s">
        <v>54</v>
      </c>
      <c r="AO9" s="19" t="s">
        <v>54</v>
      </c>
      <c r="AP9" s="55"/>
      <c r="AQ9" s="57"/>
      <c r="AR9" s="20">
        <f t="shared" si="3"/>
        <v>0</v>
      </c>
    </row>
    <row r="10" spans="1:44" s="22" customFormat="1" ht="30" customHeight="1">
      <c r="A10" s="14">
        <v>3</v>
      </c>
      <c r="B10" s="23" t="s">
        <v>59</v>
      </c>
      <c r="C10" s="16" t="s">
        <v>44</v>
      </c>
      <c r="D10" s="16" t="s">
        <v>45</v>
      </c>
      <c r="E10" s="16" t="s">
        <v>46</v>
      </c>
      <c r="F10" s="16" t="s">
        <v>46</v>
      </c>
      <c r="G10" s="17" t="s">
        <v>60</v>
      </c>
      <c r="H10" s="16">
        <v>32</v>
      </c>
      <c r="I10" s="16">
        <v>14</v>
      </c>
      <c r="J10" s="16" t="s">
        <v>49</v>
      </c>
      <c r="K10" s="16" t="s">
        <v>50</v>
      </c>
      <c r="L10" s="16" t="s">
        <v>51</v>
      </c>
      <c r="M10" s="16" t="s">
        <v>45</v>
      </c>
      <c r="N10" s="16" t="s">
        <v>44</v>
      </c>
      <c r="O10" s="16" t="s">
        <v>52</v>
      </c>
      <c r="P10" s="16" t="s">
        <v>51</v>
      </c>
      <c r="Q10" s="16" t="s">
        <v>45</v>
      </c>
      <c r="R10" s="16" t="s">
        <v>44</v>
      </c>
      <c r="S10" s="16" t="s">
        <v>48</v>
      </c>
      <c r="T10" s="16" t="s">
        <v>53</v>
      </c>
      <c r="U10" s="18">
        <v>1930.2030000000002</v>
      </c>
      <c r="V10" s="54"/>
      <c r="W10" s="19">
        <f t="shared" si="0"/>
        <v>0</v>
      </c>
      <c r="X10" s="55"/>
      <c r="Y10" s="55"/>
      <c r="Z10" s="55"/>
      <c r="AA10" s="56"/>
      <c r="AB10" s="56"/>
      <c r="AC10" s="56"/>
      <c r="AD10" s="55"/>
      <c r="AE10" s="57"/>
      <c r="AF10" s="20">
        <f aca="true" t="shared" si="4" ref="AF10:AF15">(U10*X10)+(U10*Z10)+(12*I10*AA10)+(12*AB10)+(12*I10*AC10)+(U10*AD10)+(U10*AE10)</f>
        <v>0</v>
      </c>
      <c r="AG10" s="18">
        <f t="shared" si="1"/>
        <v>193.02030000000002</v>
      </c>
      <c r="AH10" s="54"/>
      <c r="AI10" s="19">
        <f t="shared" si="2"/>
        <v>0</v>
      </c>
      <c r="AJ10" s="55"/>
      <c r="AK10" s="55"/>
      <c r="AL10" s="55"/>
      <c r="AM10" s="19" t="s">
        <v>54</v>
      </c>
      <c r="AN10" s="19" t="s">
        <v>54</v>
      </c>
      <c r="AO10" s="19" t="s">
        <v>54</v>
      </c>
      <c r="AP10" s="55"/>
      <c r="AQ10" s="57"/>
      <c r="AR10" s="20">
        <f t="shared" si="3"/>
        <v>0</v>
      </c>
    </row>
    <row r="11" spans="1:44" s="22" customFormat="1" ht="30" customHeight="1">
      <c r="A11" s="14">
        <v>4</v>
      </c>
      <c r="B11" s="24" t="s">
        <v>61</v>
      </c>
      <c r="C11" s="16" t="s">
        <v>44</v>
      </c>
      <c r="D11" s="16" t="s">
        <v>45</v>
      </c>
      <c r="E11" s="16" t="s">
        <v>46</v>
      </c>
      <c r="F11" s="16" t="s">
        <v>46</v>
      </c>
      <c r="G11" s="17" t="s">
        <v>62</v>
      </c>
      <c r="H11" s="16">
        <v>32</v>
      </c>
      <c r="I11" s="16">
        <v>14</v>
      </c>
      <c r="J11" s="16" t="s">
        <v>49</v>
      </c>
      <c r="K11" s="16" t="s">
        <v>50</v>
      </c>
      <c r="L11" s="16" t="s">
        <v>51</v>
      </c>
      <c r="M11" s="16" t="s">
        <v>45</v>
      </c>
      <c r="N11" s="16" t="s">
        <v>44</v>
      </c>
      <c r="O11" s="16" t="s">
        <v>52</v>
      </c>
      <c r="P11" s="16" t="s">
        <v>51</v>
      </c>
      <c r="Q11" s="16" t="s">
        <v>45</v>
      </c>
      <c r="R11" s="16" t="s">
        <v>44</v>
      </c>
      <c r="S11" s="16" t="s">
        <v>48</v>
      </c>
      <c r="T11" s="16" t="s">
        <v>53</v>
      </c>
      <c r="U11" s="18">
        <v>2339.1307499999994</v>
      </c>
      <c r="V11" s="54"/>
      <c r="W11" s="19">
        <f t="shared" si="0"/>
        <v>0</v>
      </c>
      <c r="X11" s="55"/>
      <c r="Y11" s="55"/>
      <c r="Z11" s="55"/>
      <c r="AA11" s="56"/>
      <c r="AB11" s="56"/>
      <c r="AC11" s="56"/>
      <c r="AD11" s="55"/>
      <c r="AE11" s="57"/>
      <c r="AF11" s="20">
        <f t="shared" si="4"/>
        <v>0</v>
      </c>
      <c r="AG11" s="18">
        <f t="shared" si="1"/>
        <v>233.91307499999994</v>
      </c>
      <c r="AH11" s="54"/>
      <c r="AI11" s="19">
        <f t="shared" si="2"/>
        <v>0</v>
      </c>
      <c r="AJ11" s="55"/>
      <c r="AK11" s="55"/>
      <c r="AL11" s="55"/>
      <c r="AM11" s="19" t="s">
        <v>54</v>
      </c>
      <c r="AN11" s="19" t="s">
        <v>54</v>
      </c>
      <c r="AO11" s="19" t="s">
        <v>54</v>
      </c>
      <c r="AP11" s="55"/>
      <c r="AQ11" s="57"/>
      <c r="AR11" s="20">
        <f t="shared" si="3"/>
        <v>0</v>
      </c>
    </row>
    <row r="12" spans="1:44" s="22" customFormat="1" ht="30" customHeight="1">
      <c r="A12" s="14">
        <v>5</v>
      </c>
      <c r="B12" s="24" t="s">
        <v>63</v>
      </c>
      <c r="C12" s="16" t="s">
        <v>44</v>
      </c>
      <c r="D12" s="16" t="s">
        <v>45</v>
      </c>
      <c r="E12" s="16" t="s">
        <v>46</v>
      </c>
      <c r="F12" s="16" t="s">
        <v>46</v>
      </c>
      <c r="G12" s="17" t="s">
        <v>64</v>
      </c>
      <c r="H12" s="16">
        <v>25</v>
      </c>
      <c r="I12" s="16">
        <v>11</v>
      </c>
      <c r="J12" s="16" t="s">
        <v>49</v>
      </c>
      <c r="K12" s="16" t="s">
        <v>50</v>
      </c>
      <c r="L12" s="16" t="s">
        <v>51</v>
      </c>
      <c r="M12" s="16" t="s">
        <v>45</v>
      </c>
      <c r="N12" s="16" t="s">
        <v>44</v>
      </c>
      <c r="O12" s="16" t="s">
        <v>52</v>
      </c>
      <c r="P12" s="16" t="s">
        <v>51</v>
      </c>
      <c r="Q12" s="16" t="s">
        <v>45</v>
      </c>
      <c r="R12" s="16" t="s">
        <v>44</v>
      </c>
      <c r="S12" s="16" t="s">
        <v>48</v>
      </c>
      <c r="T12" s="16" t="s">
        <v>53</v>
      </c>
      <c r="U12" s="18">
        <v>96.03000000000002</v>
      </c>
      <c r="V12" s="54"/>
      <c r="W12" s="19">
        <f t="shared" si="0"/>
        <v>0</v>
      </c>
      <c r="X12" s="55"/>
      <c r="Y12" s="55"/>
      <c r="Z12" s="55"/>
      <c r="AA12" s="56"/>
      <c r="AB12" s="56"/>
      <c r="AC12" s="56"/>
      <c r="AD12" s="55"/>
      <c r="AE12" s="57"/>
      <c r="AF12" s="20">
        <f t="shared" si="4"/>
        <v>0</v>
      </c>
      <c r="AG12" s="18">
        <f t="shared" si="1"/>
        <v>9.603000000000002</v>
      </c>
      <c r="AH12" s="54"/>
      <c r="AI12" s="19">
        <f t="shared" si="2"/>
        <v>0</v>
      </c>
      <c r="AJ12" s="55"/>
      <c r="AK12" s="55"/>
      <c r="AL12" s="55"/>
      <c r="AM12" s="19" t="s">
        <v>54</v>
      </c>
      <c r="AN12" s="19" t="s">
        <v>54</v>
      </c>
      <c r="AO12" s="19" t="s">
        <v>54</v>
      </c>
      <c r="AP12" s="55"/>
      <c r="AQ12" s="57"/>
      <c r="AR12" s="20">
        <f t="shared" si="3"/>
        <v>0</v>
      </c>
    </row>
    <row r="13" spans="1:44" s="22" customFormat="1" ht="30" customHeight="1">
      <c r="A13" s="14">
        <v>6</v>
      </c>
      <c r="B13" s="15" t="s">
        <v>65</v>
      </c>
      <c r="C13" s="16" t="s">
        <v>44</v>
      </c>
      <c r="D13" s="16" t="s">
        <v>45</v>
      </c>
      <c r="E13" s="16" t="s">
        <v>46</v>
      </c>
      <c r="F13" s="16" t="s">
        <v>46</v>
      </c>
      <c r="G13" s="17" t="s">
        <v>66</v>
      </c>
      <c r="H13" s="16">
        <v>25</v>
      </c>
      <c r="I13" s="16">
        <v>11</v>
      </c>
      <c r="J13" s="16" t="s">
        <v>49</v>
      </c>
      <c r="K13" s="16" t="s">
        <v>50</v>
      </c>
      <c r="L13" s="16" t="s">
        <v>51</v>
      </c>
      <c r="M13" s="16" t="s">
        <v>45</v>
      </c>
      <c r="N13" s="16" t="s">
        <v>44</v>
      </c>
      <c r="O13" s="16" t="s">
        <v>52</v>
      </c>
      <c r="P13" s="16" t="s">
        <v>51</v>
      </c>
      <c r="Q13" s="16" t="s">
        <v>45</v>
      </c>
      <c r="R13" s="16" t="s">
        <v>44</v>
      </c>
      <c r="S13" s="16" t="s">
        <v>48</v>
      </c>
      <c r="T13" s="16" t="s">
        <v>53</v>
      </c>
      <c r="U13" s="18">
        <v>3585.92025</v>
      </c>
      <c r="V13" s="54"/>
      <c r="W13" s="19">
        <f t="shared" si="0"/>
        <v>0</v>
      </c>
      <c r="X13" s="55"/>
      <c r="Y13" s="55"/>
      <c r="Z13" s="55"/>
      <c r="AA13" s="56"/>
      <c r="AB13" s="56"/>
      <c r="AC13" s="56"/>
      <c r="AD13" s="55"/>
      <c r="AE13" s="57"/>
      <c r="AF13" s="20">
        <f t="shared" si="4"/>
        <v>0</v>
      </c>
      <c r="AG13" s="18">
        <f t="shared" si="1"/>
        <v>358.59202500000004</v>
      </c>
      <c r="AH13" s="54"/>
      <c r="AI13" s="19">
        <f t="shared" si="2"/>
        <v>0</v>
      </c>
      <c r="AJ13" s="55"/>
      <c r="AK13" s="55"/>
      <c r="AL13" s="55"/>
      <c r="AM13" s="19" t="s">
        <v>54</v>
      </c>
      <c r="AN13" s="19" t="s">
        <v>54</v>
      </c>
      <c r="AO13" s="19" t="s">
        <v>54</v>
      </c>
      <c r="AP13" s="55"/>
      <c r="AQ13" s="57"/>
      <c r="AR13" s="20">
        <f t="shared" si="3"/>
        <v>0</v>
      </c>
    </row>
    <row r="14" spans="1:44" s="22" customFormat="1" ht="42" customHeight="1">
      <c r="A14" s="14">
        <v>7</v>
      </c>
      <c r="B14" s="15" t="s">
        <v>67</v>
      </c>
      <c r="C14" s="16" t="s">
        <v>44</v>
      </c>
      <c r="D14" s="16" t="s">
        <v>45</v>
      </c>
      <c r="E14" s="16" t="s">
        <v>46</v>
      </c>
      <c r="F14" s="16" t="s">
        <v>46</v>
      </c>
      <c r="G14" s="17" t="s">
        <v>68</v>
      </c>
      <c r="H14" s="16">
        <v>25</v>
      </c>
      <c r="I14" s="16">
        <v>11</v>
      </c>
      <c r="J14" s="16" t="s">
        <v>49</v>
      </c>
      <c r="K14" s="16" t="s">
        <v>50</v>
      </c>
      <c r="L14" s="16" t="s">
        <v>51</v>
      </c>
      <c r="M14" s="16" t="s">
        <v>45</v>
      </c>
      <c r="N14" s="16" t="s">
        <v>44</v>
      </c>
      <c r="O14" s="16" t="s">
        <v>52</v>
      </c>
      <c r="P14" s="16" t="s">
        <v>51</v>
      </c>
      <c r="Q14" s="16" t="s">
        <v>45</v>
      </c>
      <c r="R14" s="16" t="s">
        <v>44</v>
      </c>
      <c r="S14" s="16" t="s">
        <v>48</v>
      </c>
      <c r="T14" s="16" t="s">
        <v>53</v>
      </c>
      <c r="U14" s="18">
        <v>5128.002</v>
      </c>
      <c r="V14" s="54"/>
      <c r="W14" s="19">
        <f t="shared" si="0"/>
        <v>0</v>
      </c>
      <c r="X14" s="55"/>
      <c r="Y14" s="55"/>
      <c r="Z14" s="55"/>
      <c r="AA14" s="56"/>
      <c r="AB14" s="56"/>
      <c r="AC14" s="56"/>
      <c r="AD14" s="55"/>
      <c r="AE14" s="57"/>
      <c r="AF14" s="20">
        <f t="shared" si="4"/>
        <v>0</v>
      </c>
      <c r="AG14" s="18">
        <f t="shared" si="1"/>
        <v>512.8002</v>
      </c>
      <c r="AH14" s="54"/>
      <c r="AI14" s="19">
        <f t="shared" si="2"/>
        <v>0</v>
      </c>
      <c r="AJ14" s="55"/>
      <c r="AK14" s="55"/>
      <c r="AL14" s="55"/>
      <c r="AM14" s="19" t="s">
        <v>54</v>
      </c>
      <c r="AN14" s="19" t="s">
        <v>54</v>
      </c>
      <c r="AO14" s="19" t="s">
        <v>54</v>
      </c>
      <c r="AP14" s="55"/>
      <c r="AQ14" s="57"/>
      <c r="AR14" s="20">
        <f t="shared" si="3"/>
        <v>0</v>
      </c>
    </row>
    <row r="15" spans="1:44" s="22" customFormat="1" ht="30" customHeight="1">
      <c r="A15" s="14">
        <v>8</v>
      </c>
      <c r="B15" s="21" t="s">
        <v>69</v>
      </c>
      <c r="C15" s="16" t="s">
        <v>44</v>
      </c>
      <c r="D15" s="16" t="s">
        <v>45</v>
      </c>
      <c r="E15" s="16" t="s">
        <v>46</v>
      </c>
      <c r="F15" s="16" t="s">
        <v>46</v>
      </c>
      <c r="G15" s="17" t="s">
        <v>70</v>
      </c>
      <c r="H15" s="16">
        <v>32</v>
      </c>
      <c r="I15" s="16">
        <v>14</v>
      </c>
      <c r="J15" s="16" t="s">
        <v>49</v>
      </c>
      <c r="K15" s="16" t="s">
        <v>52</v>
      </c>
      <c r="L15" s="16" t="s">
        <v>51</v>
      </c>
      <c r="M15" s="16" t="s">
        <v>45</v>
      </c>
      <c r="N15" s="16" t="s">
        <v>44</v>
      </c>
      <c r="O15" s="16" t="s">
        <v>71</v>
      </c>
      <c r="P15" s="16" t="s">
        <v>72</v>
      </c>
      <c r="Q15" s="16" t="s">
        <v>45</v>
      </c>
      <c r="R15" s="16" t="s">
        <v>44</v>
      </c>
      <c r="S15" s="16" t="s">
        <v>48</v>
      </c>
      <c r="T15" s="16" t="s">
        <v>53</v>
      </c>
      <c r="U15" s="18">
        <v>1121.1502499999997</v>
      </c>
      <c r="V15" s="54"/>
      <c r="W15" s="19">
        <f t="shared" si="0"/>
        <v>0</v>
      </c>
      <c r="X15" s="55"/>
      <c r="Y15" s="55"/>
      <c r="Z15" s="55"/>
      <c r="AA15" s="56"/>
      <c r="AB15" s="56"/>
      <c r="AC15" s="56"/>
      <c r="AD15" s="55"/>
      <c r="AE15" s="57"/>
      <c r="AF15" s="20">
        <f t="shared" si="4"/>
        <v>0</v>
      </c>
      <c r="AG15" s="18">
        <f t="shared" si="1"/>
        <v>112.11502499999997</v>
      </c>
      <c r="AH15" s="54"/>
      <c r="AI15" s="19">
        <f t="shared" si="2"/>
        <v>0</v>
      </c>
      <c r="AJ15" s="55"/>
      <c r="AK15" s="55"/>
      <c r="AL15" s="55"/>
      <c r="AM15" s="19" t="s">
        <v>54</v>
      </c>
      <c r="AN15" s="19" t="s">
        <v>54</v>
      </c>
      <c r="AO15" s="19" t="s">
        <v>54</v>
      </c>
      <c r="AP15" s="55"/>
      <c r="AQ15" s="57"/>
      <c r="AR15" s="20">
        <f t="shared" si="3"/>
        <v>0</v>
      </c>
    </row>
    <row r="16" spans="1:44" s="22" customFormat="1" ht="30" customHeight="1">
      <c r="A16" s="14">
        <v>9</v>
      </c>
      <c r="B16" s="21" t="s">
        <v>73</v>
      </c>
      <c r="C16" s="16" t="s">
        <v>44</v>
      </c>
      <c r="D16" s="16" t="s">
        <v>45</v>
      </c>
      <c r="E16" s="16" t="s">
        <v>56</v>
      </c>
      <c r="F16" s="16" t="s">
        <v>56</v>
      </c>
      <c r="G16" s="17" t="s">
        <v>74</v>
      </c>
      <c r="H16" s="16" t="s">
        <v>58</v>
      </c>
      <c r="I16" s="16" t="s">
        <v>58</v>
      </c>
      <c r="J16" s="16" t="s">
        <v>49</v>
      </c>
      <c r="K16" s="16" t="s">
        <v>50</v>
      </c>
      <c r="L16" s="16" t="s">
        <v>51</v>
      </c>
      <c r="M16" s="16" t="s">
        <v>45</v>
      </c>
      <c r="N16" s="16" t="s">
        <v>44</v>
      </c>
      <c r="O16" s="16" t="s">
        <v>52</v>
      </c>
      <c r="P16" s="18" t="s">
        <v>51</v>
      </c>
      <c r="Q16" s="18" t="s">
        <v>45</v>
      </c>
      <c r="R16" s="16" t="s">
        <v>44</v>
      </c>
      <c r="S16" s="16" t="s">
        <v>48</v>
      </c>
      <c r="T16" s="16" t="s">
        <v>53</v>
      </c>
      <c r="U16" s="18">
        <v>132</v>
      </c>
      <c r="V16" s="54"/>
      <c r="W16" s="19">
        <f t="shared" si="0"/>
        <v>0</v>
      </c>
      <c r="X16" s="55"/>
      <c r="Y16" s="55"/>
      <c r="Z16" s="55"/>
      <c r="AA16" s="56"/>
      <c r="AB16" s="56"/>
      <c r="AC16" s="56"/>
      <c r="AD16" s="55"/>
      <c r="AE16" s="57"/>
      <c r="AF16" s="20">
        <f>(U16*X16)+(U16*Z16)+(12*AA16)+(12*AB16)+(12*AC16)+(U16*AD16)+(U16*AE16)</f>
        <v>0</v>
      </c>
      <c r="AG16" s="18">
        <f t="shared" si="1"/>
        <v>13.200000000000001</v>
      </c>
      <c r="AH16" s="54"/>
      <c r="AI16" s="19">
        <f t="shared" si="2"/>
        <v>0</v>
      </c>
      <c r="AJ16" s="55"/>
      <c r="AK16" s="55"/>
      <c r="AL16" s="55"/>
      <c r="AM16" s="19" t="s">
        <v>54</v>
      </c>
      <c r="AN16" s="19" t="s">
        <v>54</v>
      </c>
      <c r="AO16" s="19" t="s">
        <v>54</v>
      </c>
      <c r="AP16" s="55"/>
      <c r="AQ16" s="57"/>
      <c r="AR16" s="20">
        <f t="shared" si="3"/>
        <v>0</v>
      </c>
    </row>
    <row r="17" spans="1:44" s="22" customFormat="1" ht="30" customHeight="1">
      <c r="A17" s="14">
        <v>10</v>
      </c>
      <c r="B17" s="21" t="s">
        <v>75</v>
      </c>
      <c r="C17" s="16" t="s">
        <v>44</v>
      </c>
      <c r="D17" s="16" t="s">
        <v>45</v>
      </c>
      <c r="E17" s="16" t="s">
        <v>56</v>
      </c>
      <c r="F17" s="16" t="s">
        <v>56</v>
      </c>
      <c r="G17" s="17" t="s">
        <v>76</v>
      </c>
      <c r="H17" s="16" t="s">
        <v>58</v>
      </c>
      <c r="I17" s="16" t="s">
        <v>58</v>
      </c>
      <c r="J17" s="16" t="s">
        <v>49</v>
      </c>
      <c r="K17" s="16" t="s">
        <v>50</v>
      </c>
      <c r="L17" s="16" t="s">
        <v>51</v>
      </c>
      <c r="M17" s="16" t="s">
        <v>45</v>
      </c>
      <c r="N17" s="16" t="s">
        <v>44</v>
      </c>
      <c r="O17" s="16" t="s">
        <v>52</v>
      </c>
      <c r="P17" s="16" t="s">
        <v>51</v>
      </c>
      <c r="Q17" s="16" t="s">
        <v>45</v>
      </c>
      <c r="R17" s="16" t="s">
        <v>44</v>
      </c>
      <c r="S17" s="16" t="s">
        <v>48</v>
      </c>
      <c r="T17" s="16" t="s">
        <v>53</v>
      </c>
      <c r="U17" s="18">
        <v>100</v>
      </c>
      <c r="V17" s="54"/>
      <c r="W17" s="19">
        <f t="shared" si="0"/>
        <v>0</v>
      </c>
      <c r="X17" s="55"/>
      <c r="Y17" s="55"/>
      <c r="Z17" s="55"/>
      <c r="AA17" s="56"/>
      <c r="AB17" s="56"/>
      <c r="AC17" s="56"/>
      <c r="AD17" s="55"/>
      <c r="AE17" s="57"/>
      <c r="AF17" s="20">
        <f>(U17*X17)+(U17*Z17)+(12*AA17)+(12*AB17)+(12*AC17)+(U17*AD17)+(U17*AE17)</f>
        <v>0</v>
      </c>
      <c r="AG17" s="18">
        <f t="shared" si="1"/>
        <v>10</v>
      </c>
      <c r="AH17" s="54"/>
      <c r="AI17" s="19">
        <f t="shared" si="2"/>
        <v>0</v>
      </c>
      <c r="AJ17" s="55"/>
      <c r="AK17" s="55"/>
      <c r="AL17" s="55"/>
      <c r="AM17" s="19" t="s">
        <v>54</v>
      </c>
      <c r="AN17" s="19" t="s">
        <v>54</v>
      </c>
      <c r="AO17" s="19" t="s">
        <v>54</v>
      </c>
      <c r="AP17" s="55"/>
      <c r="AQ17" s="57"/>
      <c r="AR17" s="20">
        <f t="shared" si="3"/>
        <v>0</v>
      </c>
    </row>
    <row r="18" spans="1:44" s="22" customFormat="1" ht="30" customHeight="1">
      <c r="A18" s="14">
        <v>11</v>
      </c>
      <c r="B18" s="21" t="s">
        <v>77</v>
      </c>
      <c r="C18" s="16" t="s">
        <v>44</v>
      </c>
      <c r="D18" s="16" t="s">
        <v>45</v>
      </c>
      <c r="E18" s="16" t="s">
        <v>56</v>
      </c>
      <c r="F18" s="16" t="s">
        <v>56</v>
      </c>
      <c r="G18" s="17" t="s">
        <v>78</v>
      </c>
      <c r="H18" s="16" t="s">
        <v>58</v>
      </c>
      <c r="I18" s="16" t="s">
        <v>58</v>
      </c>
      <c r="J18" s="16" t="s">
        <v>49</v>
      </c>
      <c r="K18" s="16" t="s">
        <v>50</v>
      </c>
      <c r="L18" s="16" t="s">
        <v>51</v>
      </c>
      <c r="M18" s="16" t="s">
        <v>45</v>
      </c>
      <c r="N18" s="16" t="s">
        <v>44</v>
      </c>
      <c r="O18" s="16" t="s">
        <v>52</v>
      </c>
      <c r="P18" s="16" t="s">
        <v>51</v>
      </c>
      <c r="Q18" s="16" t="s">
        <v>45</v>
      </c>
      <c r="R18" s="16" t="s">
        <v>44</v>
      </c>
      <c r="S18" s="16" t="s">
        <v>48</v>
      </c>
      <c r="T18" s="16" t="s">
        <v>53</v>
      </c>
      <c r="U18" s="18">
        <v>300</v>
      </c>
      <c r="V18" s="54"/>
      <c r="W18" s="19">
        <f t="shared" si="0"/>
        <v>0</v>
      </c>
      <c r="X18" s="55"/>
      <c r="Y18" s="55"/>
      <c r="Z18" s="55"/>
      <c r="AA18" s="56"/>
      <c r="AB18" s="56"/>
      <c r="AC18" s="56"/>
      <c r="AD18" s="55"/>
      <c r="AE18" s="57"/>
      <c r="AF18" s="20">
        <f>(U18*X18)+(U18*Z18)+(12*AA18)+(12*AB18)+(12*AC18)+(U18*AD18)+(U18*AE18)</f>
        <v>0</v>
      </c>
      <c r="AG18" s="18">
        <f t="shared" si="1"/>
        <v>30</v>
      </c>
      <c r="AH18" s="54"/>
      <c r="AI18" s="19">
        <f t="shared" si="2"/>
        <v>0</v>
      </c>
      <c r="AJ18" s="55"/>
      <c r="AK18" s="55"/>
      <c r="AL18" s="55"/>
      <c r="AM18" s="19" t="s">
        <v>54</v>
      </c>
      <c r="AN18" s="19" t="s">
        <v>54</v>
      </c>
      <c r="AO18" s="19" t="s">
        <v>54</v>
      </c>
      <c r="AP18" s="55"/>
      <c r="AQ18" s="57"/>
      <c r="AR18" s="20">
        <f t="shared" si="3"/>
        <v>0</v>
      </c>
    </row>
    <row r="19" spans="1:44" s="22" customFormat="1" ht="42" customHeight="1">
      <c r="A19" s="14">
        <v>12</v>
      </c>
      <c r="B19" s="15" t="s">
        <v>79</v>
      </c>
      <c r="C19" s="16" t="s">
        <v>44</v>
      </c>
      <c r="D19" s="16" t="s">
        <v>45</v>
      </c>
      <c r="E19" s="25" t="s">
        <v>80</v>
      </c>
      <c r="F19" s="25" t="s">
        <v>80</v>
      </c>
      <c r="G19" s="17" t="s">
        <v>81</v>
      </c>
      <c r="H19" s="16" t="s">
        <v>58</v>
      </c>
      <c r="I19" s="16" t="s">
        <v>58</v>
      </c>
      <c r="J19" s="16" t="s">
        <v>49</v>
      </c>
      <c r="K19" s="16" t="s">
        <v>50</v>
      </c>
      <c r="L19" s="16" t="s">
        <v>51</v>
      </c>
      <c r="M19" s="16" t="s">
        <v>45</v>
      </c>
      <c r="N19" s="16" t="s">
        <v>44</v>
      </c>
      <c r="O19" s="16" t="s">
        <v>52</v>
      </c>
      <c r="P19" s="16" t="s">
        <v>51</v>
      </c>
      <c r="Q19" s="16" t="s">
        <v>45</v>
      </c>
      <c r="R19" s="16" t="s">
        <v>44</v>
      </c>
      <c r="S19" s="16" t="s">
        <v>48</v>
      </c>
      <c r="T19" s="16" t="s">
        <v>53</v>
      </c>
      <c r="U19" s="18">
        <v>25</v>
      </c>
      <c r="V19" s="54"/>
      <c r="W19" s="19">
        <f t="shared" si="0"/>
        <v>0</v>
      </c>
      <c r="X19" s="55"/>
      <c r="Y19" s="55"/>
      <c r="Z19" s="55"/>
      <c r="AA19" s="56"/>
      <c r="AB19" s="56"/>
      <c r="AC19" s="56"/>
      <c r="AD19" s="55"/>
      <c r="AE19" s="57"/>
      <c r="AF19" s="20">
        <f>(U19*X19)+(U19*Z19)+(12*AB19)+(U19*AD19)+(U19*AE19)</f>
        <v>0</v>
      </c>
      <c r="AG19" s="18">
        <f t="shared" si="1"/>
        <v>2.5</v>
      </c>
      <c r="AH19" s="54"/>
      <c r="AI19" s="19">
        <f t="shared" si="2"/>
        <v>0</v>
      </c>
      <c r="AJ19" s="55"/>
      <c r="AK19" s="55"/>
      <c r="AL19" s="55"/>
      <c r="AM19" s="19" t="s">
        <v>54</v>
      </c>
      <c r="AN19" s="19" t="s">
        <v>54</v>
      </c>
      <c r="AO19" s="19" t="s">
        <v>54</v>
      </c>
      <c r="AP19" s="55"/>
      <c r="AQ19" s="57"/>
      <c r="AR19" s="20">
        <f t="shared" si="3"/>
        <v>0</v>
      </c>
    </row>
    <row r="20" spans="1:44" s="22" customFormat="1" ht="30" customHeight="1">
      <c r="A20" s="14">
        <v>13</v>
      </c>
      <c r="B20" s="21" t="s">
        <v>82</v>
      </c>
      <c r="C20" s="16" t="s">
        <v>44</v>
      </c>
      <c r="D20" s="16" t="s">
        <v>45</v>
      </c>
      <c r="E20" s="16" t="s">
        <v>56</v>
      </c>
      <c r="F20" s="16" t="s">
        <v>56</v>
      </c>
      <c r="G20" s="17" t="s">
        <v>83</v>
      </c>
      <c r="H20" s="16" t="s">
        <v>58</v>
      </c>
      <c r="I20" s="16" t="s">
        <v>58</v>
      </c>
      <c r="J20" s="16" t="s">
        <v>49</v>
      </c>
      <c r="K20" s="16" t="s">
        <v>50</v>
      </c>
      <c r="L20" s="16" t="s">
        <v>51</v>
      </c>
      <c r="M20" s="16" t="s">
        <v>45</v>
      </c>
      <c r="N20" s="16" t="s">
        <v>44</v>
      </c>
      <c r="O20" s="16" t="s">
        <v>52</v>
      </c>
      <c r="P20" s="16" t="s">
        <v>51</v>
      </c>
      <c r="Q20" s="16" t="s">
        <v>45</v>
      </c>
      <c r="R20" s="16" t="s">
        <v>44</v>
      </c>
      <c r="S20" s="16" t="s">
        <v>48</v>
      </c>
      <c r="T20" s="16" t="s">
        <v>53</v>
      </c>
      <c r="U20" s="18">
        <v>12.803999999999998</v>
      </c>
      <c r="V20" s="54"/>
      <c r="W20" s="19">
        <f t="shared" si="0"/>
        <v>0</v>
      </c>
      <c r="X20" s="55"/>
      <c r="Y20" s="55"/>
      <c r="Z20" s="55"/>
      <c r="AA20" s="56"/>
      <c r="AB20" s="56"/>
      <c r="AC20" s="56"/>
      <c r="AD20" s="55"/>
      <c r="AE20" s="57"/>
      <c r="AF20" s="20">
        <f>(U20*X20)+(U20*Z20)+(12*AA20)+(12*AB20)+(12*AC20)+(U20*AD20)+(U20*AE20)</f>
        <v>0</v>
      </c>
      <c r="AG20" s="18">
        <f t="shared" si="1"/>
        <v>1.2804</v>
      </c>
      <c r="AH20" s="54"/>
      <c r="AI20" s="19">
        <f t="shared" si="2"/>
        <v>0</v>
      </c>
      <c r="AJ20" s="55"/>
      <c r="AK20" s="55"/>
      <c r="AL20" s="55"/>
      <c r="AM20" s="19" t="s">
        <v>54</v>
      </c>
      <c r="AN20" s="19" t="s">
        <v>54</v>
      </c>
      <c r="AO20" s="19" t="s">
        <v>54</v>
      </c>
      <c r="AP20" s="55"/>
      <c r="AQ20" s="57"/>
      <c r="AR20" s="20">
        <f t="shared" si="3"/>
        <v>0</v>
      </c>
    </row>
    <row r="21" spans="1:44" s="22" customFormat="1" ht="30" customHeight="1">
      <c r="A21" s="14">
        <v>14</v>
      </c>
      <c r="B21" s="24" t="s">
        <v>84</v>
      </c>
      <c r="C21" s="16" t="s">
        <v>44</v>
      </c>
      <c r="D21" s="16" t="s">
        <v>45</v>
      </c>
      <c r="E21" s="16" t="s">
        <v>46</v>
      </c>
      <c r="F21" s="16" t="s">
        <v>46</v>
      </c>
      <c r="G21" s="17" t="s">
        <v>85</v>
      </c>
      <c r="H21" s="16">
        <v>32</v>
      </c>
      <c r="I21" s="16">
        <v>14</v>
      </c>
      <c r="J21" s="16" t="s">
        <v>49</v>
      </c>
      <c r="K21" s="16" t="s">
        <v>50</v>
      </c>
      <c r="L21" s="16" t="s">
        <v>51</v>
      </c>
      <c r="M21" s="16" t="s">
        <v>45</v>
      </c>
      <c r="N21" s="16" t="s">
        <v>44</v>
      </c>
      <c r="O21" s="16" t="s">
        <v>52</v>
      </c>
      <c r="P21" s="16" t="s">
        <v>51</v>
      </c>
      <c r="Q21" s="16" t="s">
        <v>45</v>
      </c>
      <c r="R21" s="16" t="s">
        <v>44</v>
      </c>
      <c r="S21" s="16" t="s">
        <v>48</v>
      </c>
      <c r="T21" s="16" t="s">
        <v>53</v>
      </c>
      <c r="U21" s="18">
        <v>1862.1817500000002</v>
      </c>
      <c r="V21" s="54"/>
      <c r="W21" s="19">
        <f t="shared" si="0"/>
        <v>0</v>
      </c>
      <c r="X21" s="55"/>
      <c r="Y21" s="55"/>
      <c r="Z21" s="55"/>
      <c r="AA21" s="56"/>
      <c r="AB21" s="56"/>
      <c r="AC21" s="56"/>
      <c r="AD21" s="55"/>
      <c r="AE21" s="57"/>
      <c r="AF21" s="20">
        <f aca="true" t="shared" si="5" ref="AF21:AF27">(U21*X21)+(U21*Z21)+(12*I21*AA21)+(12*AB21)+(12*I21*AC21)+(U21*AD21)+(U21*AE21)</f>
        <v>0</v>
      </c>
      <c r="AG21" s="18">
        <f t="shared" si="1"/>
        <v>186.21817500000003</v>
      </c>
      <c r="AH21" s="54"/>
      <c r="AI21" s="19">
        <f t="shared" si="2"/>
        <v>0</v>
      </c>
      <c r="AJ21" s="55"/>
      <c r="AK21" s="55"/>
      <c r="AL21" s="55"/>
      <c r="AM21" s="19" t="s">
        <v>54</v>
      </c>
      <c r="AN21" s="19" t="s">
        <v>54</v>
      </c>
      <c r="AO21" s="19" t="s">
        <v>54</v>
      </c>
      <c r="AP21" s="55"/>
      <c r="AQ21" s="57"/>
      <c r="AR21" s="20">
        <f t="shared" si="3"/>
        <v>0</v>
      </c>
    </row>
    <row r="22" spans="1:44" s="22" customFormat="1" ht="30" customHeight="1">
      <c r="A22" s="14">
        <v>15</v>
      </c>
      <c r="B22" s="24" t="s">
        <v>86</v>
      </c>
      <c r="C22" s="16" t="s">
        <v>44</v>
      </c>
      <c r="D22" s="16" t="s">
        <v>45</v>
      </c>
      <c r="E22" s="16" t="s">
        <v>46</v>
      </c>
      <c r="F22" s="16" t="s">
        <v>46</v>
      </c>
      <c r="G22" s="17" t="s">
        <v>87</v>
      </c>
      <c r="H22" s="16">
        <v>25</v>
      </c>
      <c r="I22" s="16">
        <v>11</v>
      </c>
      <c r="J22" s="16" t="s">
        <v>49</v>
      </c>
      <c r="K22" s="16" t="s">
        <v>50</v>
      </c>
      <c r="L22" s="16" t="s">
        <v>51</v>
      </c>
      <c r="M22" s="16" t="s">
        <v>45</v>
      </c>
      <c r="N22" s="16" t="s">
        <v>44</v>
      </c>
      <c r="O22" s="16" t="s">
        <v>52</v>
      </c>
      <c r="P22" s="16" t="s">
        <v>51</v>
      </c>
      <c r="Q22" s="16" t="s">
        <v>45</v>
      </c>
      <c r="R22" s="16" t="s">
        <v>44</v>
      </c>
      <c r="S22" s="16" t="s">
        <v>48</v>
      </c>
      <c r="T22" s="16" t="s">
        <v>53</v>
      </c>
      <c r="U22" s="18">
        <v>96.03000000000002</v>
      </c>
      <c r="V22" s="54"/>
      <c r="W22" s="19">
        <f t="shared" si="0"/>
        <v>0</v>
      </c>
      <c r="X22" s="55"/>
      <c r="Y22" s="55"/>
      <c r="Z22" s="55"/>
      <c r="AA22" s="56"/>
      <c r="AB22" s="56"/>
      <c r="AC22" s="56"/>
      <c r="AD22" s="55"/>
      <c r="AE22" s="57"/>
      <c r="AF22" s="20">
        <f t="shared" si="5"/>
        <v>0</v>
      </c>
      <c r="AG22" s="18">
        <f t="shared" si="1"/>
        <v>9.603000000000002</v>
      </c>
      <c r="AH22" s="54"/>
      <c r="AI22" s="19">
        <f t="shared" si="2"/>
        <v>0</v>
      </c>
      <c r="AJ22" s="55"/>
      <c r="AK22" s="55"/>
      <c r="AL22" s="55"/>
      <c r="AM22" s="19" t="s">
        <v>54</v>
      </c>
      <c r="AN22" s="19" t="s">
        <v>54</v>
      </c>
      <c r="AO22" s="19" t="s">
        <v>54</v>
      </c>
      <c r="AP22" s="55"/>
      <c r="AQ22" s="57"/>
      <c r="AR22" s="20">
        <f t="shared" si="3"/>
        <v>0</v>
      </c>
    </row>
    <row r="23" spans="1:44" s="22" customFormat="1" ht="30" customHeight="1">
      <c r="A23" s="14">
        <v>16</v>
      </c>
      <c r="B23" s="24" t="s">
        <v>88</v>
      </c>
      <c r="C23" s="16" t="s">
        <v>44</v>
      </c>
      <c r="D23" s="16" t="s">
        <v>45</v>
      </c>
      <c r="E23" s="16" t="s">
        <v>46</v>
      </c>
      <c r="F23" s="16" t="s">
        <v>46</v>
      </c>
      <c r="G23" s="17" t="s">
        <v>89</v>
      </c>
      <c r="H23" s="16">
        <v>25</v>
      </c>
      <c r="I23" s="16">
        <v>11</v>
      </c>
      <c r="J23" s="16" t="s">
        <v>49</v>
      </c>
      <c r="K23" s="16" t="s">
        <v>50</v>
      </c>
      <c r="L23" s="16" t="s">
        <v>51</v>
      </c>
      <c r="M23" s="16" t="s">
        <v>45</v>
      </c>
      <c r="N23" s="16" t="s">
        <v>44</v>
      </c>
      <c r="O23" s="16" t="s">
        <v>52</v>
      </c>
      <c r="P23" s="16" t="s">
        <v>51</v>
      </c>
      <c r="Q23" s="16" t="s">
        <v>45</v>
      </c>
      <c r="R23" s="16" t="s">
        <v>44</v>
      </c>
      <c r="S23" s="16" t="s">
        <v>48</v>
      </c>
      <c r="T23" s="16" t="s">
        <v>53</v>
      </c>
      <c r="U23" s="18">
        <v>96.03000000000002</v>
      </c>
      <c r="V23" s="54"/>
      <c r="W23" s="19">
        <f t="shared" si="0"/>
        <v>0</v>
      </c>
      <c r="X23" s="55"/>
      <c r="Y23" s="55"/>
      <c r="Z23" s="55"/>
      <c r="AA23" s="56"/>
      <c r="AB23" s="56"/>
      <c r="AC23" s="56"/>
      <c r="AD23" s="55"/>
      <c r="AE23" s="57"/>
      <c r="AF23" s="20">
        <f t="shared" si="5"/>
        <v>0</v>
      </c>
      <c r="AG23" s="18">
        <f t="shared" si="1"/>
        <v>9.603000000000002</v>
      </c>
      <c r="AH23" s="54"/>
      <c r="AI23" s="19">
        <f t="shared" si="2"/>
        <v>0</v>
      </c>
      <c r="AJ23" s="55"/>
      <c r="AK23" s="55"/>
      <c r="AL23" s="55"/>
      <c r="AM23" s="19" t="s">
        <v>54</v>
      </c>
      <c r="AN23" s="19" t="s">
        <v>54</v>
      </c>
      <c r="AO23" s="19" t="s">
        <v>54</v>
      </c>
      <c r="AP23" s="55"/>
      <c r="AQ23" s="57"/>
      <c r="AR23" s="20">
        <f t="shared" si="3"/>
        <v>0</v>
      </c>
    </row>
    <row r="24" spans="1:44" s="26" customFormat="1" ht="30" customHeight="1">
      <c r="A24" s="14">
        <v>17</v>
      </c>
      <c r="B24" s="24" t="s">
        <v>90</v>
      </c>
      <c r="C24" s="16" t="s">
        <v>44</v>
      </c>
      <c r="D24" s="16" t="s">
        <v>45</v>
      </c>
      <c r="E24" s="16" t="s">
        <v>46</v>
      </c>
      <c r="F24" s="16" t="s">
        <v>46</v>
      </c>
      <c r="G24" s="17" t="s">
        <v>91</v>
      </c>
      <c r="H24" s="16">
        <v>63</v>
      </c>
      <c r="I24" s="16">
        <v>27</v>
      </c>
      <c r="J24" s="16" t="s">
        <v>49</v>
      </c>
      <c r="K24" s="16" t="s">
        <v>50</v>
      </c>
      <c r="L24" s="16" t="s">
        <v>51</v>
      </c>
      <c r="M24" s="16" t="s">
        <v>45</v>
      </c>
      <c r="N24" s="16" t="s">
        <v>44</v>
      </c>
      <c r="O24" s="16" t="s">
        <v>52</v>
      </c>
      <c r="P24" s="16" t="s">
        <v>51</v>
      </c>
      <c r="Q24" s="16" t="s">
        <v>45</v>
      </c>
      <c r="R24" s="16" t="s">
        <v>44</v>
      </c>
      <c r="S24" s="16" t="s">
        <v>48</v>
      </c>
      <c r="T24" s="16" t="s">
        <v>53</v>
      </c>
      <c r="U24" s="18">
        <v>6703.6942500000005</v>
      </c>
      <c r="V24" s="54"/>
      <c r="W24" s="19">
        <f t="shared" si="0"/>
        <v>0</v>
      </c>
      <c r="X24" s="55"/>
      <c r="Y24" s="55"/>
      <c r="Z24" s="55"/>
      <c r="AA24" s="56"/>
      <c r="AB24" s="56"/>
      <c r="AC24" s="56"/>
      <c r="AD24" s="55"/>
      <c r="AE24" s="57"/>
      <c r="AF24" s="20">
        <f t="shared" si="5"/>
        <v>0</v>
      </c>
      <c r="AG24" s="18">
        <f t="shared" si="1"/>
        <v>670.3694250000001</v>
      </c>
      <c r="AH24" s="54"/>
      <c r="AI24" s="19">
        <f t="shared" si="2"/>
        <v>0</v>
      </c>
      <c r="AJ24" s="55"/>
      <c r="AK24" s="55"/>
      <c r="AL24" s="55"/>
      <c r="AM24" s="19" t="s">
        <v>54</v>
      </c>
      <c r="AN24" s="19" t="s">
        <v>54</v>
      </c>
      <c r="AO24" s="19" t="s">
        <v>54</v>
      </c>
      <c r="AP24" s="55"/>
      <c r="AQ24" s="57"/>
      <c r="AR24" s="20">
        <f t="shared" si="3"/>
        <v>0</v>
      </c>
    </row>
    <row r="25" spans="1:44" s="22" customFormat="1" ht="40.5" customHeight="1">
      <c r="A25" s="14">
        <v>18</v>
      </c>
      <c r="B25" s="23" t="s">
        <v>92</v>
      </c>
      <c r="C25" s="16" t="s">
        <v>44</v>
      </c>
      <c r="D25" s="16" t="s">
        <v>45</v>
      </c>
      <c r="E25" s="16" t="s">
        <v>46</v>
      </c>
      <c r="F25" s="16" t="s">
        <v>46</v>
      </c>
      <c r="G25" s="17" t="s">
        <v>93</v>
      </c>
      <c r="H25" s="16">
        <v>63</v>
      </c>
      <c r="I25" s="16">
        <v>27</v>
      </c>
      <c r="J25" s="16" t="s">
        <v>49</v>
      </c>
      <c r="K25" s="16" t="s">
        <v>50</v>
      </c>
      <c r="L25" s="16" t="s">
        <v>51</v>
      </c>
      <c r="M25" s="16" t="s">
        <v>45</v>
      </c>
      <c r="N25" s="16" t="s">
        <v>44</v>
      </c>
      <c r="O25" s="16" t="s">
        <v>94</v>
      </c>
      <c r="P25" s="27" t="s">
        <v>95</v>
      </c>
      <c r="Q25" s="16" t="s">
        <v>45</v>
      </c>
      <c r="R25" s="16" t="s">
        <v>44</v>
      </c>
      <c r="S25" s="16" t="s">
        <v>48</v>
      </c>
      <c r="T25" s="16" t="s">
        <v>53</v>
      </c>
      <c r="U25" s="18">
        <v>10776.1665</v>
      </c>
      <c r="V25" s="54"/>
      <c r="W25" s="19">
        <f t="shared" si="0"/>
        <v>0</v>
      </c>
      <c r="X25" s="55"/>
      <c r="Y25" s="55"/>
      <c r="Z25" s="55"/>
      <c r="AA25" s="56"/>
      <c r="AB25" s="56"/>
      <c r="AC25" s="56"/>
      <c r="AD25" s="55"/>
      <c r="AE25" s="57"/>
      <c r="AF25" s="20">
        <f t="shared" si="5"/>
        <v>0</v>
      </c>
      <c r="AG25" s="18">
        <f t="shared" si="1"/>
        <v>1077.61665</v>
      </c>
      <c r="AH25" s="54"/>
      <c r="AI25" s="19">
        <f t="shared" si="2"/>
        <v>0</v>
      </c>
      <c r="AJ25" s="55"/>
      <c r="AK25" s="55"/>
      <c r="AL25" s="55"/>
      <c r="AM25" s="19" t="s">
        <v>54</v>
      </c>
      <c r="AN25" s="19" t="s">
        <v>54</v>
      </c>
      <c r="AO25" s="19" t="s">
        <v>54</v>
      </c>
      <c r="AP25" s="55"/>
      <c r="AQ25" s="57"/>
      <c r="AR25" s="20">
        <f t="shared" si="3"/>
        <v>0</v>
      </c>
    </row>
    <row r="26" spans="1:44" s="22" customFormat="1" ht="39.75" customHeight="1">
      <c r="A26" s="14">
        <v>19</v>
      </c>
      <c r="B26" s="23" t="s">
        <v>96</v>
      </c>
      <c r="C26" s="16" t="s">
        <v>44</v>
      </c>
      <c r="D26" s="16" t="s">
        <v>45</v>
      </c>
      <c r="E26" s="16" t="s">
        <v>46</v>
      </c>
      <c r="F26" s="16" t="s">
        <v>46</v>
      </c>
      <c r="G26" s="17" t="s">
        <v>97</v>
      </c>
      <c r="H26" s="16">
        <v>20</v>
      </c>
      <c r="I26" s="16">
        <v>3</v>
      </c>
      <c r="J26" s="16" t="s">
        <v>49</v>
      </c>
      <c r="K26" s="16" t="s">
        <v>50</v>
      </c>
      <c r="L26" s="16" t="s">
        <v>51</v>
      </c>
      <c r="M26" s="16" t="s">
        <v>45</v>
      </c>
      <c r="N26" s="16" t="s">
        <v>44</v>
      </c>
      <c r="O26" s="16" t="s">
        <v>94</v>
      </c>
      <c r="P26" s="27" t="s">
        <v>95</v>
      </c>
      <c r="Q26" s="16" t="s">
        <v>45</v>
      </c>
      <c r="R26" s="16" t="s">
        <v>44</v>
      </c>
      <c r="S26" s="16" t="s">
        <v>48</v>
      </c>
      <c r="T26" s="16" t="s">
        <v>53</v>
      </c>
      <c r="U26" s="18">
        <v>2702.4442499999996</v>
      </c>
      <c r="V26" s="54"/>
      <c r="W26" s="19">
        <f t="shared" si="0"/>
        <v>0</v>
      </c>
      <c r="X26" s="55"/>
      <c r="Y26" s="55"/>
      <c r="Z26" s="55"/>
      <c r="AA26" s="56"/>
      <c r="AB26" s="56"/>
      <c r="AC26" s="56"/>
      <c r="AD26" s="55"/>
      <c r="AE26" s="57"/>
      <c r="AF26" s="20">
        <f t="shared" si="5"/>
        <v>0</v>
      </c>
      <c r="AG26" s="18">
        <f t="shared" si="1"/>
        <v>270.244425</v>
      </c>
      <c r="AH26" s="54"/>
      <c r="AI26" s="19">
        <f t="shared" si="2"/>
        <v>0</v>
      </c>
      <c r="AJ26" s="55"/>
      <c r="AK26" s="55"/>
      <c r="AL26" s="55"/>
      <c r="AM26" s="19" t="s">
        <v>54</v>
      </c>
      <c r="AN26" s="19" t="s">
        <v>54</v>
      </c>
      <c r="AO26" s="19" t="s">
        <v>54</v>
      </c>
      <c r="AP26" s="55"/>
      <c r="AQ26" s="57"/>
      <c r="AR26" s="20">
        <f t="shared" si="3"/>
        <v>0</v>
      </c>
    </row>
    <row r="27" spans="1:44" s="22" customFormat="1" ht="39.75" customHeight="1">
      <c r="A27" s="14">
        <v>20</v>
      </c>
      <c r="B27" s="23" t="s">
        <v>98</v>
      </c>
      <c r="C27" s="16" t="s">
        <v>44</v>
      </c>
      <c r="D27" s="16" t="s">
        <v>45</v>
      </c>
      <c r="E27" s="16" t="s">
        <v>289</v>
      </c>
      <c r="F27" s="16" t="s">
        <v>289</v>
      </c>
      <c r="G27" s="28" t="s">
        <v>99</v>
      </c>
      <c r="H27" s="16" t="s">
        <v>58</v>
      </c>
      <c r="I27" s="16">
        <v>80</v>
      </c>
      <c r="J27" s="16" t="s">
        <v>49</v>
      </c>
      <c r="K27" s="16" t="s">
        <v>50</v>
      </c>
      <c r="L27" s="16" t="s">
        <v>51</v>
      </c>
      <c r="M27" s="16" t="s">
        <v>45</v>
      </c>
      <c r="N27" s="16" t="s">
        <v>44</v>
      </c>
      <c r="O27" s="16" t="s">
        <v>94</v>
      </c>
      <c r="P27" s="27" t="s">
        <v>95</v>
      </c>
      <c r="Q27" s="16" t="s">
        <v>45</v>
      </c>
      <c r="R27" s="16" t="s">
        <v>44</v>
      </c>
      <c r="S27" s="16" t="s">
        <v>48</v>
      </c>
      <c r="T27" s="16" t="s">
        <v>53</v>
      </c>
      <c r="U27" s="18">
        <v>34811.67525</v>
      </c>
      <c r="V27" s="54"/>
      <c r="W27" s="19">
        <f t="shared" si="0"/>
        <v>0</v>
      </c>
      <c r="X27" s="55"/>
      <c r="Y27" s="55"/>
      <c r="Z27" s="55"/>
      <c r="AA27" s="56"/>
      <c r="AB27" s="56"/>
      <c r="AC27" s="56"/>
      <c r="AD27" s="55"/>
      <c r="AE27" s="57"/>
      <c r="AF27" s="20">
        <f t="shared" si="5"/>
        <v>0</v>
      </c>
      <c r="AG27" s="18">
        <f t="shared" si="1"/>
        <v>3481.1675250000003</v>
      </c>
      <c r="AH27" s="54"/>
      <c r="AI27" s="19">
        <f t="shared" si="2"/>
        <v>0</v>
      </c>
      <c r="AJ27" s="55"/>
      <c r="AK27" s="55"/>
      <c r="AL27" s="55"/>
      <c r="AM27" s="19" t="s">
        <v>54</v>
      </c>
      <c r="AN27" s="19" t="s">
        <v>54</v>
      </c>
      <c r="AO27" s="19" t="s">
        <v>54</v>
      </c>
      <c r="AP27" s="55"/>
      <c r="AQ27" s="57"/>
      <c r="AR27" s="20">
        <f t="shared" si="3"/>
        <v>0</v>
      </c>
    </row>
    <row r="28" spans="1:44" s="22" customFormat="1" ht="30" customHeight="1">
      <c r="A28" s="14">
        <v>21</v>
      </c>
      <c r="B28" s="21" t="s">
        <v>100</v>
      </c>
      <c r="C28" s="16" t="s">
        <v>44</v>
      </c>
      <c r="D28" s="16" t="s">
        <v>45</v>
      </c>
      <c r="E28" s="16" t="s">
        <v>56</v>
      </c>
      <c r="F28" s="16" t="s">
        <v>56</v>
      </c>
      <c r="G28" s="17" t="s">
        <v>101</v>
      </c>
      <c r="H28" s="16" t="s">
        <v>58</v>
      </c>
      <c r="I28" s="16" t="s">
        <v>58</v>
      </c>
      <c r="J28" s="16" t="s">
        <v>49</v>
      </c>
      <c r="K28" s="16" t="s">
        <v>50</v>
      </c>
      <c r="L28" s="16" t="s">
        <v>51</v>
      </c>
      <c r="M28" s="16" t="s">
        <v>45</v>
      </c>
      <c r="N28" s="16" t="s">
        <v>44</v>
      </c>
      <c r="O28" s="16" t="s">
        <v>52</v>
      </c>
      <c r="P28" s="18" t="s">
        <v>51</v>
      </c>
      <c r="Q28" s="18" t="s">
        <v>45</v>
      </c>
      <c r="R28" s="16" t="s">
        <v>44</v>
      </c>
      <c r="S28" s="16" t="s">
        <v>48</v>
      </c>
      <c r="T28" s="16" t="s">
        <v>53</v>
      </c>
      <c r="U28" s="18">
        <v>132</v>
      </c>
      <c r="V28" s="54"/>
      <c r="W28" s="19">
        <f t="shared" si="0"/>
        <v>0</v>
      </c>
      <c r="X28" s="55"/>
      <c r="Y28" s="55"/>
      <c r="Z28" s="55"/>
      <c r="AA28" s="56"/>
      <c r="AB28" s="56"/>
      <c r="AC28" s="56"/>
      <c r="AD28" s="55"/>
      <c r="AE28" s="57"/>
      <c r="AF28" s="20">
        <f>(U28*X28)+(U28*Z28)+(12*AA28)+(12*AB28)+(12*AC28)+(U28*AD28)+(U28*AE28)</f>
        <v>0</v>
      </c>
      <c r="AG28" s="18">
        <f t="shared" si="1"/>
        <v>13.200000000000001</v>
      </c>
      <c r="AH28" s="54"/>
      <c r="AI28" s="19">
        <f t="shared" si="2"/>
        <v>0</v>
      </c>
      <c r="AJ28" s="55"/>
      <c r="AK28" s="55"/>
      <c r="AL28" s="55"/>
      <c r="AM28" s="19" t="s">
        <v>54</v>
      </c>
      <c r="AN28" s="19" t="s">
        <v>54</v>
      </c>
      <c r="AO28" s="19" t="s">
        <v>54</v>
      </c>
      <c r="AP28" s="55"/>
      <c r="AQ28" s="57"/>
      <c r="AR28" s="20">
        <f t="shared" si="3"/>
        <v>0</v>
      </c>
    </row>
    <row r="29" spans="1:44" s="22" customFormat="1" ht="30" customHeight="1">
      <c r="A29" s="14">
        <v>22</v>
      </c>
      <c r="B29" s="21" t="s">
        <v>102</v>
      </c>
      <c r="C29" s="16" t="s">
        <v>44</v>
      </c>
      <c r="D29" s="16" t="s">
        <v>45</v>
      </c>
      <c r="E29" s="16" t="s">
        <v>56</v>
      </c>
      <c r="F29" s="16" t="s">
        <v>56</v>
      </c>
      <c r="G29" s="17" t="s">
        <v>103</v>
      </c>
      <c r="H29" s="16" t="s">
        <v>58</v>
      </c>
      <c r="I29" s="16" t="s">
        <v>58</v>
      </c>
      <c r="J29" s="16" t="s">
        <v>49</v>
      </c>
      <c r="K29" s="16" t="s">
        <v>50</v>
      </c>
      <c r="L29" s="16" t="s">
        <v>51</v>
      </c>
      <c r="M29" s="16" t="s">
        <v>45</v>
      </c>
      <c r="N29" s="16" t="s">
        <v>44</v>
      </c>
      <c r="O29" s="16" t="s">
        <v>52</v>
      </c>
      <c r="P29" s="16" t="s">
        <v>51</v>
      </c>
      <c r="Q29" s="16" t="s">
        <v>45</v>
      </c>
      <c r="R29" s="16" t="s">
        <v>44</v>
      </c>
      <c r="S29" s="16" t="s">
        <v>48</v>
      </c>
      <c r="T29" s="16" t="s">
        <v>53</v>
      </c>
      <c r="U29" s="18">
        <v>64.02</v>
      </c>
      <c r="V29" s="54"/>
      <c r="W29" s="19">
        <f t="shared" si="0"/>
        <v>0</v>
      </c>
      <c r="X29" s="55"/>
      <c r="Y29" s="55"/>
      <c r="Z29" s="55"/>
      <c r="AA29" s="56"/>
      <c r="AB29" s="56"/>
      <c r="AC29" s="56"/>
      <c r="AD29" s="55"/>
      <c r="AE29" s="57"/>
      <c r="AF29" s="20">
        <f>(U29*X29)+(U29*Z29)+(12*AA29)+(12*AB29)+(12*AC29)+(U29*AD29)+(U29*AE29)</f>
        <v>0</v>
      </c>
      <c r="AG29" s="18">
        <f t="shared" si="1"/>
        <v>6.402</v>
      </c>
      <c r="AH29" s="54"/>
      <c r="AI29" s="19">
        <f t="shared" si="2"/>
        <v>0</v>
      </c>
      <c r="AJ29" s="55"/>
      <c r="AK29" s="55"/>
      <c r="AL29" s="55"/>
      <c r="AM29" s="19" t="s">
        <v>54</v>
      </c>
      <c r="AN29" s="19" t="s">
        <v>54</v>
      </c>
      <c r="AO29" s="19" t="s">
        <v>54</v>
      </c>
      <c r="AP29" s="55"/>
      <c r="AQ29" s="57"/>
      <c r="AR29" s="20">
        <f t="shared" si="3"/>
        <v>0</v>
      </c>
    </row>
    <row r="30" spans="1:44" s="22" customFormat="1" ht="31.5" customHeight="1">
      <c r="A30" s="14">
        <v>23</v>
      </c>
      <c r="B30" s="21" t="s">
        <v>104</v>
      </c>
      <c r="C30" s="16" t="s">
        <v>44</v>
      </c>
      <c r="D30" s="16" t="s">
        <v>45</v>
      </c>
      <c r="E30" s="16" t="s">
        <v>46</v>
      </c>
      <c r="F30" s="16" t="s">
        <v>46</v>
      </c>
      <c r="G30" s="17" t="s">
        <v>105</v>
      </c>
      <c r="H30" s="16">
        <v>32</v>
      </c>
      <c r="I30" s="16">
        <v>14</v>
      </c>
      <c r="J30" s="27" t="s">
        <v>49</v>
      </c>
      <c r="K30" s="16" t="s">
        <v>106</v>
      </c>
      <c r="L30" s="16" t="s">
        <v>51</v>
      </c>
      <c r="M30" s="16" t="s">
        <v>45</v>
      </c>
      <c r="N30" s="16" t="s">
        <v>44</v>
      </c>
      <c r="O30" s="16" t="s">
        <v>107</v>
      </c>
      <c r="P30" s="16" t="s">
        <v>72</v>
      </c>
      <c r="Q30" s="16" t="s">
        <v>45</v>
      </c>
      <c r="R30" s="16" t="s">
        <v>44</v>
      </c>
      <c r="S30" s="16" t="s">
        <v>48</v>
      </c>
      <c r="T30" s="16" t="s">
        <v>53</v>
      </c>
      <c r="U30" s="18">
        <v>13549.03275</v>
      </c>
      <c r="V30" s="54"/>
      <c r="W30" s="19">
        <f t="shared" si="0"/>
        <v>0</v>
      </c>
      <c r="X30" s="55"/>
      <c r="Y30" s="55"/>
      <c r="Z30" s="55"/>
      <c r="AA30" s="56"/>
      <c r="AB30" s="56"/>
      <c r="AC30" s="56"/>
      <c r="AD30" s="55"/>
      <c r="AE30" s="57"/>
      <c r="AF30" s="20">
        <f>(U30*X30)+(U30*Z30)+(12*I30*AA30)+(12*AB30)+(12*I30*AC30)+(U30*AD30)+(U30*AE30)</f>
        <v>0</v>
      </c>
      <c r="AG30" s="18">
        <f t="shared" si="1"/>
        <v>1354.9032750000001</v>
      </c>
      <c r="AH30" s="54"/>
      <c r="AI30" s="19">
        <f t="shared" si="2"/>
        <v>0</v>
      </c>
      <c r="AJ30" s="55"/>
      <c r="AK30" s="55"/>
      <c r="AL30" s="55"/>
      <c r="AM30" s="19" t="s">
        <v>54</v>
      </c>
      <c r="AN30" s="19" t="s">
        <v>54</v>
      </c>
      <c r="AO30" s="19" t="s">
        <v>54</v>
      </c>
      <c r="AP30" s="55"/>
      <c r="AQ30" s="57"/>
      <c r="AR30" s="20">
        <f t="shared" si="3"/>
        <v>0</v>
      </c>
    </row>
    <row r="31" spans="1:44" s="22" customFormat="1" ht="30" customHeight="1">
      <c r="A31" s="14">
        <v>24</v>
      </c>
      <c r="B31" s="24" t="s">
        <v>108</v>
      </c>
      <c r="C31" s="16" t="s">
        <v>44</v>
      </c>
      <c r="D31" s="16" t="s">
        <v>45</v>
      </c>
      <c r="E31" s="16" t="s">
        <v>46</v>
      </c>
      <c r="F31" s="16" t="s">
        <v>46</v>
      </c>
      <c r="G31" s="17" t="s">
        <v>109</v>
      </c>
      <c r="H31" s="16">
        <v>25</v>
      </c>
      <c r="I31" s="16">
        <v>11</v>
      </c>
      <c r="J31" s="16" t="s">
        <v>49</v>
      </c>
      <c r="K31" s="16" t="s">
        <v>50</v>
      </c>
      <c r="L31" s="16" t="s">
        <v>51</v>
      </c>
      <c r="M31" s="16" t="s">
        <v>45</v>
      </c>
      <c r="N31" s="16" t="s">
        <v>44</v>
      </c>
      <c r="O31" s="16" t="s">
        <v>52</v>
      </c>
      <c r="P31" s="16" t="s">
        <v>51</v>
      </c>
      <c r="Q31" s="16" t="s">
        <v>45</v>
      </c>
      <c r="R31" s="16" t="s">
        <v>44</v>
      </c>
      <c r="S31" s="16" t="s">
        <v>48</v>
      </c>
      <c r="T31" s="16" t="s">
        <v>53</v>
      </c>
      <c r="U31" s="18">
        <v>54.417</v>
      </c>
      <c r="V31" s="54"/>
      <c r="W31" s="19">
        <f t="shared" si="0"/>
        <v>0</v>
      </c>
      <c r="X31" s="55"/>
      <c r="Y31" s="55"/>
      <c r="Z31" s="55"/>
      <c r="AA31" s="56"/>
      <c r="AB31" s="56"/>
      <c r="AC31" s="56"/>
      <c r="AD31" s="55"/>
      <c r="AE31" s="57"/>
      <c r="AF31" s="20">
        <f>(U31*X31)+(U31*Z31)+(12*I31*AA31)+(12*AB31)+(12*I31*AC31)+(U31*AD31)+(U31*AE31)</f>
        <v>0</v>
      </c>
      <c r="AG31" s="18">
        <f t="shared" si="1"/>
        <v>5.441700000000001</v>
      </c>
      <c r="AH31" s="54"/>
      <c r="AI31" s="19">
        <f t="shared" si="2"/>
        <v>0</v>
      </c>
      <c r="AJ31" s="55"/>
      <c r="AK31" s="55"/>
      <c r="AL31" s="55"/>
      <c r="AM31" s="19" t="s">
        <v>54</v>
      </c>
      <c r="AN31" s="19" t="s">
        <v>54</v>
      </c>
      <c r="AO31" s="19" t="s">
        <v>54</v>
      </c>
      <c r="AP31" s="55"/>
      <c r="AQ31" s="57"/>
      <c r="AR31" s="20">
        <f t="shared" si="3"/>
        <v>0</v>
      </c>
    </row>
    <row r="32" spans="1:44" s="22" customFormat="1" ht="45.75" customHeight="1">
      <c r="A32" s="14">
        <v>25</v>
      </c>
      <c r="B32" s="24" t="s">
        <v>110</v>
      </c>
      <c r="C32" s="16" t="s">
        <v>44</v>
      </c>
      <c r="D32" s="16" t="s">
        <v>45</v>
      </c>
      <c r="E32" s="16" t="s">
        <v>46</v>
      </c>
      <c r="F32" s="16" t="s">
        <v>46</v>
      </c>
      <c r="G32" s="17" t="s">
        <v>111</v>
      </c>
      <c r="H32" s="16">
        <v>32</v>
      </c>
      <c r="I32" s="16">
        <v>14</v>
      </c>
      <c r="J32" s="16" t="s">
        <v>49</v>
      </c>
      <c r="K32" s="16" t="s">
        <v>50</v>
      </c>
      <c r="L32" s="16" t="s">
        <v>51</v>
      </c>
      <c r="M32" s="16" t="s">
        <v>45</v>
      </c>
      <c r="N32" s="16" t="s">
        <v>44</v>
      </c>
      <c r="O32" s="16" t="s">
        <v>52</v>
      </c>
      <c r="P32" s="16" t="s">
        <v>51</v>
      </c>
      <c r="Q32" s="16" t="s">
        <v>45</v>
      </c>
      <c r="R32" s="16" t="s">
        <v>44</v>
      </c>
      <c r="S32" s="16" t="s">
        <v>48</v>
      </c>
      <c r="T32" s="16" t="s">
        <v>53</v>
      </c>
      <c r="U32" s="18">
        <v>3690.7529999999992</v>
      </c>
      <c r="V32" s="54"/>
      <c r="W32" s="19">
        <f t="shared" si="0"/>
        <v>0</v>
      </c>
      <c r="X32" s="55"/>
      <c r="Y32" s="55"/>
      <c r="Z32" s="55"/>
      <c r="AA32" s="56"/>
      <c r="AB32" s="56"/>
      <c r="AC32" s="56"/>
      <c r="AD32" s="55"/>
      <c r="AE32" s="57"/>
      <c r="AF32" s="20">
        <f>(U32*X32)+(U32*Z32)+(12*I32*AA32)+(12*AB32)+(12*I32*AC32)+(U32*AD32)+(U32*AE32)</f>
        <v>0</v>
      </c>
      <c r="AG32" s="18">
        <f t="shared" si="1"/>
        <v>369.07529999999997</v>
      </c>
      <c r="AH32" s="54"/>
      <c r="AI32" s="19">
        <f t="shared" si="2"/>
        <v>0</v>
      </c>
      <c r="AJ32" s="55"/>
      <c r="AK32" s="55"/>
      <c r="AL32" s="55"/>
      <c r="AM32" s="19" t="s">
        <v>54</v>
      </c>
      <c r="AN32" s="19" t="s">
        <v>54</v>
      </c>
      <c r="AO32" s="19" t="s">
        <v>54</v>
      </c>
      <c r="AP32" s="55"/>
      <c r="AQ32" s="57"/>
      <c r="AR32" s="20">
        <f t="shared" si="3"/>
        <v>0</v>
      </c>
    </row>
    <row r="33" spans="1:44" s="22" customFormat="1" ht="30" customHeight="1">
      <c r="A33" s="14">
        <v>26</v>
      </c>
      <c r="B33" s="27" t="s">
        <v>308</v>
      </c>
      <c r="C33" s="16" t="s">
        <v>44</v>
      </c>
      <c r="D33" s="16" t="s">
        <v>45</v>
      </c>
      <c r="E33" s="16" t="s">
        <v>46</v>
      </c>
      <c r="F33" s="16" t="s">
        <v>46</v>
      </c>
      <c r="G33" s="17" t="s">
        <v>112</v>
      </c>
      <c r="H33" s="16">
        <v>25</v>
      </c>
      <c r="I33" s="16">
        <v>4</v>
      </c>
      <c r="J33" s="16" t="s">
        <v>49</v>
      </c>
      <c r="K33" s="16" t="s">
        <v>50</v>
      </c>
      <c r="L33" s="16" t="s">
        <v>51</v>
      </c>
      <c r="M33" s="16" t="s">
        <v>45</v>
      </c>
      <c r="N33" s="16" t="s">
        <v>44</v>
      </c>
      <c r="O33" s="16" t="s">
        <v>52</v>
      </c>
      <c r="P33" s="16" t="s">
        <v>51</v>
      </c>
      <c r="Q33" s="16" t="s">
        <v>45</v>
      </c>
      <c r="R33" s="16" t="s">
        <v>44</v>
      </c>
      <c r="S33" s="16" t="s">
        <v>48</v>
      </c>
      <c r="T33" s="16" t="s">
        <v>53</v>
      </c>
      <c r="U33" s="18">
        <v>1181.1689999999999</v>
      </c>
      <c r="V33" s="54"/>
      <c r="W33" s="19">
        <f t="shared" si="0"/>
        <v>0</v>
      </c>
      <c r="X33" s="55"/>
      <c r="Y33" s="55"/>
      <c r="Z33" s="55"/>
      <c r="AA33" s="56"/>
      <c r="AB33" s="56"/>
      <c r="AC33" s="56"/>
      <c r="AD33" s="55"/>
      <c r="AE33" s="57"/>
      <c r="AF33" s="20">
        <f>(U33*X33)+(U33*Z33)+(12*I33*AA33)+(12*AB33)+(12*I33*AC33)+(U33*AD33)+(U33*AE33)</f>
        <v>0</v>
      </c>
      <c r="AG33" s="18">
        <f t="shared" si="1"/>
        <v>118.11689999999999</v>
      </c>
      <c r="AH33" s="54"/>
      <c r="AI33" s="19">
        <f t="shared" si="2"/>
        <v>0</v>
      </c>
      <c r="AJ33" s="55"/>
      <c r="AK33" s="55"/>
      <c r="AL33" s="55"/>
      <c r="AM33" s="19" t="s">
        <v>54</v>
      </c>
      <c r="AN33" s="19" t="s">
        <v>54</v>
      </c>
      <c r="AO33" s="19" t="s">
        <v>54</v>
      </c>
      <c r="AP33" s="55"/>
      <c r="AQ33" s="57"/>
      <c r="AR33" s="20">
        <f t="shared" si="3"/>
        <v>0</v>
      </c>
    </row>
    <row r="34" spans="1:44" s="22" customFormat="1" ht="30" customHeight="1">
      <c r="A34" s="14">
        <v>27</v>
      </c>
      <c r="B34" s="23" t="s">
        <v>113</v>
      </c>
      <c r="C34" s="16" t="s">
        <v>44</v>
      </c>
      <c r="D34" s="16" t="s">
        <v>45</v>
      </c>
      <c r="E34" s="16" t="s">
        <v>46</v>
      </c>
      <c r="F34" s="16" t="s">
        <v>46</v>
      </c>
      <c r="G34" s="17" t="s">
        <v>114</v>
      </c>
      <c r="H34" s="16">
        <v>25</v>
      </c>
      <c r="I34" s="16">
        <v>11</v>
      </c>
      <c r="J34" s="16" t="s">
        <v>49</v>
      </c>
      <c r="K34" s="16" t="s">
        <v>50</v>
      </c>
      <c r="L34" s="16" t="s">
        <v>51</v>
      </c>
      <c r="M34" s="16" t="s">
        <v>45</v>
      </c>
      <c r="N34" s="16" t="s">
        <v>44</v>
      </c>
      <c r="O34" s="16" t="s">
        <v>115</v>
      </c>
      <c r="P34" s="16" t="s">
        <v>116</v>
      </c>
      <c r="Q34" s="16" t="s">
        <v>45</v>
      </c>
      <c r="R34" s="16" t="s">
        <v>44</v>
      </c>
      <c r="S34" s="16" t="s">
        <v>48</v>
      </c>
      <c r="T34" s="16" t="s">
        <v>53</v>
      </c>
      <c r="U34" s="18">
        <v>5122.400250000001</v>
      </c>
      <c r="V34" s="54"/>
      <c r="W34" s="19">
        <f t="shared" si="0"/>
        <v>0</v>
      </c>
      <c r="X34" s="55"/>
      <c r="Y34" s="55"/>
      <c r="Z34" s="55"/>
      <c r="AA34" s="56"/>
      <c r="AB34" s="56"/>
      <c r="AC34" s="56"/>
      <c r="AD34" s="55"/>
      <c r="AE34" s="57"/>
      <c r="AF34" s="20">
        <f>(U34*X34)+(U34*Z34)+(12*I34*AA34)+(12*AB34)+(12*I34*AC34)+(U34*AD34)+(U34*AE34)</f>
        <v>0</v>
      </c>
      <c r="AG34" s="18">
        <f t="shared" si="1"/>
        <v>512.2400250000001</v>
      </c>
      <c r="AH34" s="54"/>
      <c r="AI34" s="19">
        <f t="shared" si="2"/>
        <v>0</v>
      </c>
      <c r="AJ34" s="55"/>
      <c r="AK34" s="55"/>
      <c r="AL34" s="55"/>
      <c r="AM34" s="19" t="s">
        <v>54</v>
      </c>
      <c r="AN34" s="19" t="s">
        <v>54</v>
      </c>
      <c r="AO34" s="19" t="s">
        <v>54</v>
      </c>
      <c r="AP34" s="55"/>
      <c r="AQ34" s="57"/>
      <c r="AR34" s="20">
        <f t="shared" si="3"/>
        <v>0</v>
      </c>
    </row>
    <row r="35" spans="1:44" s="22" customFormat="1" ht="30" customHeight="1">
      <c r="A35" s="14">
        <v>28</v>
      </c>
      <c r="B35" s="21" t="s">
        <v>117</v>
      </c>
      <c r="C35" s="16" t="s">
        <v>44</v>
      </c>
      <c r="D35" s="16" t="s">
        <v>45</v>
      </c>
      <c r="E35" s="16" t="s">
        <v>56</v>
      </c>
      <c r="F35" s="16" t="s">
        <v>56</v>
      </c>
      <c r="G35" s="17" t="s">
        <v>118</v>
      </c>
      <c r="H35" s="16" t="s">
        <v>58</v>
      </c>
      <c r="I35" s="16" t="s">
        <v>58</v>
      </c>
      <c r="J35" s="16" t="s">
        <v>49</v>
      </c>
      <c r="K35" s="16" t="s">
        <v>50</v>
      </c>
      <c r="L35" s="16" t="s">
        <v>51</v>
      </c>
      <c r="M35" s="16" t="s">
        <v>45</v>
      </c>
      <c r="N35" s="16" t="s">
        <v>44</v>
      </c>
      <c r="O35" s="16" t="s">
        <v>52</v>
      </c>
      <c r="P35" s="16" t="s">
        <v>51</v>
      </c>
      <c r="Q35" s="16" t="s">
        <v>45</v>
      </c>
      <c r="R35" s="16" t="s">
        <v>44</v>
      </c>
      <c r="S35" s="16" t="s">
        <v>48</v>
      </c>
      <c r="T35" s="16" t="s">
        <v>53</v>
      </c>
      <c r="U35" s="18">
        <v>53.35000000000001</v>
      </c>
      <c r="V35" s="54"/>
      <c r="W35" s="19">
        <f t="shared" si="0"/>
        <v>0</v>
      </c>
      <c r="X35" s="55"/>
      <c r="Y35" s="55"/>
      <c r="Z35" s="55"/>
      <c r="AA35" s="56"/>
      <c r="AB35" s="56"/>
      <c r="AC35" s="56"/>
      <c r="AD35" s="55"/>
      <c r="AE35" s="57"/>
      <c r="AF35" s="20">
        <f>(U35*X35)+(U35*Z35)+(12*AA35)+(12*AB35)+(12*AC35)+(U35*AD35)+(U35*AE35)</f>
        <v>0</v>
      </c>
      <c r="AG35" s="18">
        <f t="shared" si="1"/>
        <v>5.335000000000001</v>
      </c>
      <c r="AH35" s="54"/>
      <c r="AI35" s="19">
        <f t="shared" si="2"/>
        <v>0</v>
      </c>
      <c r="AJ35" s="55"/>
      <c r="AK35" s="55"/>
      <c r="AL35" s="55"/>
      <c r="AM35" s="19" t="s">
        <v>54</v>
      </c>
      <c r="AN35" s="19" t="s">
        <v>54</v>
      </c>
      <c r="AO35" s="19" t="s">
        <v>54</v>
      </c>
      <c r="AP35" s="55"/>
      <c r="AQ35" s="57"/>
      <c r="AR35" s="20">
        <f t="shared" si="3"/>
        <v>0</v>
      </c>
    </row>
    <row r="36" spans="1:44" s="22" customFormat="1" ht="30" customHeight="1">
      <c r="A36" s="14">
        <v>29</v>
      </c>
      <c r="B36" s="21" t="s">
        <v>119</v>
      </c>
      <c r="C36" s="16" t="s">
        <v>44</v>
      </c>
      <c r="D36" s="16" t="s">
        <v>45</v>
      </c>
      <c r="E36" s="16" t="s">
        <v>46</v>
      </c>
      <c r="F36" s="16" t="s">
        <v>46</v>
      </c>
      <c r="G36" s="17" t="s">
        <v>120</v>
      </c>
      <c r="H36" s="16">
        <v>32</v>
      </c>
      <c r="I36" s="16">
        <v>14</v>
      </c>
      <c r="J36" s="16" t="s">
        <v>49</v>
      </c>
      <c r="K36" s="16" t="s">
        <v>50</v>
      </c>
      <c r="L36" s="16" t="s">
        <v>51</v>
      </c>
      <c r="M36" s="16" t="s">
        <v>45</v>
      </c>
      <c r="N36" s="16" t="s">
        <v>44</v>
      </c>
      <c r="O36" s="16" t="s">
        <v>52</v>
      </c>
      <c r="P36" s="16" t="s">
        <v>51</v>
      </c>
      <c r="Q36" s="16" t="s">
        <v>45</v>
      </c>
      <c r="R36" s="16" t="s">
        <v>44</v>
      </c>
      <c r="S36" s="16" t="s">
        <v>48</v>
      </c>
      <c r="T36" s="16" t="s">
        <v>53</v>
      </c>
      <c r="U36" s="18">
        <v>15369.6015</v>
      </c>
      <c r="V36" s="54"/>
      <c r="W36" s="19">
        <f t="shared" si="0"/>
        <v>0</v>
      </c>
      <c r="X36" s="55"/>
      <c r="Y36" s="55"/>
      <c r="Z36" s="55"/>
      <c r="AA36" s="56"/>
      <c r="AB36" s="56"/>
      <c r="AC36" s="56"/>
      <c r="AD36" s="55"/>
      <c r="AE36" s="57"/>
      <c r="AF36" s="20">
        <f>(U36*X36)+(U36*Z36)+(12*I36*AA36)+(12*AB36)+(12*I36*AC36)+(U36*AD36)+(U36*AE36)</f>
        <v>0</v>
      </c>
      <c r="AG36" s="18">
        <f t="shared" si="1"/>
        <v>1536.96015</v>
      </c>
      <c r="AH36" s="54"/>
      <c r="AI36" s="19">
        <f t="shared" si="2"/>
        <v>0</v>
      </c>
      <c r="AJ36" s="55"/>
      <c r="AK36" s="55"/>
      <c r="AL36" s="55"/>
      <c r="AM36" s="19" t="s">
        <v>54</v>
      </c>
      <c r="AN36" s="19" t="s">
        <v>54</v>
      </c>
      <c r="AO36" s="19" t="s">
        <v>54</v>
      </c>
      <c r="AP36" s="55"/>
      <c r="AQ36" s="57"/>
      <c r="AR36" s="20">
        <f t="shared" si="3"/>
        <v>0</v>
      </c>
    </row>
    <row r="37" spans="1:44" s="22" customFormat="1" ht="30" customHeight="1">
      <c r="A37" s="14">
        <v>30</v>
      </c>
      <c r="B37" s="21" t="s">
        <v>121</v>
      </c>
      <c r="C37" s="16" t="s">
        <v>44</v>
      </c>
      <c r="D37" s="16" t="s">
        <v>45</v>
      </c>
      <c r="E37" s="16" t="s">
        <v>56</v>
      </c>
      <c r="F37" s="16" t="s">
        <v>56</v>
      </c>
      <c r="G37" s="17" t="s">
        <v>122</v>
      </c>
      <c r="H37" s="16" t="s">
        <v>58</v>
      </c>
      <c r="I37" s="16" t="s">
        <v>58</v>
      </c>
      <c r="J37" s="16" t="s">
        <v>49</v>
      </c>
      <c r="K37" s="16" t="s">
        <v>50</v>
      </c>
      <c r="L37" s="16" t="s">
        <v>51</v>
      </c>
      <c r="M37" s="16" t="s">
        <v>45</v>
      </c>
      <c r="N37" s="16" t="s">
        <v>44</v>
      </c>
      <c r="O37" s="16" t="s">
        <v>52</v>
      </c>
      <c r="P37" s="18" t="s">
        <v>51</v>
      </c>
      <c r="Q37" s="18" t="s">
        <v>45</v>
      </c>
      <c r="R37" s="16" t="s">
        <v>44</v>
      </c>
      <c r="S37" s="16" t="s">
        <v>48</v>
      </c>
      <c r="T37" s="16" t="s">
        <v>53</v>
      </c>
      <c r="U37" s="18">
        <v>120</v>
      </c>
      <c r="V37" s="54"/>
      <c r="W37" s="19">
        <f t="shared" si="0"/>
        <v>0</v>
      </c>
      <c r="X37" s="55"/>
      <c r="Y37" s="55"/>
      <c r="Z37" s="55"/>
      <c r="AA37" s="56"/>
      <c r="AB37" s="56"/>
      <c r="AC37" s="56"/>
      <c r="AD37" s="55"/>
      <c r="AE37" s="57"/>
      <c r="AF37" s="20">
        <f>(U37*X37)+(U37*Z37)+(12*AA37)+(12*AB37)+(12*AC37)+(U37*AD37)+(U37*AE37)</f>
        <v>0</v>
      </c>
      <c r="AG37" s="18">
        <f t="shared" si="1"/>
        <v>12</v>
      </c>
      <c r="AH37" s="54"/>
      <c r="AI37" s="19">
        <f t="shared" si="2"/>
        <v>0</v>
      </c>
      <c r="AJ37" s="55"/>
      <c r="AK37" s="55"/>
      <c r="AL37" s="55"/>
      <c r="AM37" s="19" t="s">
        <v>54</v>
      </c>
      <c r="AN37" s="19" t="s">
        <v>54</v>
      </c>
      <c r="AO37" s="19" t="s">
        <v>54</v>
      </c>
      <c r="AP37" s="55"/>
      <c r="AQ37" s="57"/>
      <c r="AR37" s="20">
        <f t="shared" si="3"/>
        <v>0</v>
      </c>
    </row>
    <row r="38" spans="1:44" s="22" customFormat="1" ht="45.75" customHeight="1">
      <c r="A38" s="14">
        <v>31</v>
      </c>
      <c r="B38" s="15" t="s">
        <v>123</v>
      </c>
      <c r="C38" s="16" t="s">
        <v>44</v>
      </c>
      <c r="D38" s="16" t="s">
        <v>45</v>
      </c>
      <c r="E38" s="25" t="s">
        <v>80</v>
      </c>
      <c r="F38" s="25" t="s">
        <v>80</v>
      </c>
      <c r="G38" s="17" t="s">
        <v>124</v>
      </c>
      <c r="H38" s="16" t="s">
        <v>58</v>
      </c>
      <c r="I38" s="16" t="s">
        <v>58</v>
      </c>
      <c r="J38" s="16" t="s">
        <v>49</v>
      </c>
      <c r="K38" s="16" t="s">
        <v>50</v>
      </c>
      <c r="L38" s="16" t="s">
        <v>51</v>
      </c>
      <c r="M38" s="16" t="s">
        <v>45</v>
      </c>
      <c r="N38" s="16" t="s">
        <v>44</v>
      </c>
      <c r="O38" s="16" t="s">
        <v>52</v>
      </c>
      <c r="P38" s="16" t="s">
        <v>51</v>
      </c>
      <c r="Q38" s="16" t="s">
        <v>45</v>
      </c>
      <c r="R38" s="16" t="s">
        <v>44</v>
      </c>
      <c r="S38" s="16" t="s">
        <v>48</v>
      </c>
      <c r="T38" s="16" t="s">
        <v>53</v>
      </c>
      <c r="U38" s="18">
        <v>25</v>
      </c>
      <c r="V38" s="54"/>
      <c r="W38" s="19">
        <f t="shared" si="0"/>
        <v>0</v>
      </c>
      <c r="X38" s="55"/>
      <c r="Y38" s="55"/>
      <c r="Z38" s="55"/>
      <c r="AA38" s="56"/>
      <c r="AB38" s="56"/>
      <c r="AC38" s="56"/>
      <c r="AD38" s="55"/>
      <c r="AE38" s="57"/>
      <c r="AF38" s="20">
        <f>(U38*X38)+(U38*Z38)+(12*AB38)+(U38*AD38)+(U38*AE38)</f>
        <v>0</v>
      </c>
      <c r="AG38" s="18">
        <f t="shared" si="1"/>
        <v>2.5</v>
      </c>
      <c r="AH38" s="54"/>
      <c r="AI38" s="19">
        <f t="shared" si="2"/>
        <v>0</v>
      </c>
      <c r="AJ38" s="55"/>
      <c r="AK38" s="55"/>
      <c r="AL38" s="55"/>
      <c r="AM38" s="19" t="s">
        <v>54</v>
      </c>
      <c r="AN38" s="19" t="s">
        <v>54</v>
      </c>
      <c r="AO38" s="19" t="s">
        <v>54</v>
      </c>
      <c r="AP38" s="55"/>
      <c r="AQ38" s="57"/>
      <c r="AR38" s="20">
        <f t="shared" si="3"/>
        <v>0</v>
      </c>
    </row>
    <row r="39" spans="1:44" s="22" customFormat="1" ht="30" customHeight="1">
      <c r="A39" s="14">
        <v>32</v>
      </c>
      <c r="B39" s="21" t="s">
        <v>125</v>
      </c>
      <c r="C39" s="16" t="s">
        <v>44</v>
      </c>
      <c r="D39" s="16" t="s">
        <v>45</v>
      </c>
      <c r="E39" s="16" t="s">
        <v>56</v>
      </c>
      <c r="F39" s="16" t="s">
        <v>56</v>
      </c>
      <c r="G39" s="17" t="s">
        <v>126</v>
      </c>
      <c r="H39" s="16" t="s">
        <v>58</v>
      </c>
      <c r="I39" s="16" t="s">
        <v>58</v>
      </c>
      <c r="J39" s="16" t="s">
        <v>49</v>
      </c>
      <c r="K39" s="16" t="s">
        <v>50</v>
      </c>
      <c r="L39" s="16" t="s">
        <v>51</v>
      </c>
      <c r="M39" s="16" t="s">
        <v>45</v>
      </c>
      <c r="N39" s="16" t="s">
        <v>44</v>
      </c>
      <c r="O39" s="16" t="s">
        <v>52</v>
      </c>
      <c r="P39" s="16" t="s">
        <v>51</v>
      </c>
      <c r="Q39" s="16" t="s">
        <v>45</v>
      </c>
      <c r="R39" s="16" t="s">
        <v>44</v>
      </c>
      <c r="S39" s="16" t="s">
        <v>48</v>
      </c>
      <c r="T39" s="16" t="s">
        <v>53</v>
      </c>
      <c r="U39" s="18">
        <v>12.803999999999998</v>
      </c>
      <c r="V39" s="54"/>
      <c r="W39" s="19">
        <f t="shared" si="0"/>
        <v>0</v>
      </c>
      <c r="X39" s="55"/>
      <c r="Y39" s="55"/>
      <c r="Z39" s="55"/>
      <c r="AA39" s="56"/>
      <c r="AB39" s="56"/>
      <c r="AC39" s="56"/>
      <c r="AD39" s="55"/>
      <c r="AE39" s="57"/>
      <c r="AF39" s="20">
        <f>(U39*X39)+(U39*Z39)+(12*AA39)+(12*AB39)+(12*AC39)+(U39*AD39)+(U39*AE39)</f>
        <v>0</v>
      </c>
      <c r="AG39" s="18">
        <f t="shared" si="1"/>
        <v>1.2804</v>
      </c>
      <c r="AH39" s="54"/>
      <c r="AI39" s="19">
        <f t="shared" si="2"/>
        <v>0</v>
      </c>
      <c r="AJ39" s="55"/>
      <c r="AK39" s="55"/>
      <c r="AL39" s="55"/>
      <c r="AM39" s="19" t="s">
        <v>54</v>
      </c>
      <c r="AN39" s="19" t="s">
        <v>54</v>
      </c>
      <c r="AO39" s="19" t="s">
        <v>54</v>
      </c>
      <c r="AP39" s="55"/>
      <c r="AQ39" s="57"/>
      <c r="AR39" s="20">
        <f t="shared" si="3"/>
        <v>0</v>
      </c>
    </row>
    <row r="40" spans="1:44" s="22" customFormat="1" ht="30" customHeight="1">
      <c r="A40" s="14">
        <v>33</v>
      </c>
      <c r="B40" s="23" t="s">
        <v>127</v>
      </c>
      <c r="C40" s="16" t="s">
        <v>44</v>
      </c>
      <c r="D40" s="16" t="s">
        <v>45</v>
      </c>
      <c r="E40" s="16" t="s">
        <v>46</v>
      </c>
      <c r="F40" s="16" t="s">
        <v>46</v>
      </c>
      <c r="G40" s="17" t="s">
        <v>128</v>
      </c>
      <c r="H40" s="16">
        <v>25</v>
      </c>
      <c r="I40" s="16">
        <v>4</v>
      </c>
      <c r="J40" s="16" t="s">
        <v>49</v>
      </c>
      <c r="K40" s="16" t="s">
        <v>50</v>
      </c>
      <c r="L40" s="16" t="s">
        <v>51</v>
      </c>
      <c r="M40" s="16" t="s">
        <v>45</v>
      </c>
      <c r="N40" s="16" t="s">
        <v>44</v>
      </c>
      <c r="O40" s="16" t="s">
        <v>52</v>
      </c>
      <c r="P40" s="16" t="s">
        <v>51</v>
      </c>
      <c r="Q40" s="16" t="s">
        <v>45</v>
      </c>
      <c r="R40" s="16" t="s">
        <v>44</v>
      </c>
      <c r="S40" s="16" t="s">
        <v>48</v>
      </c>
      <c r="T40" s="16" t="s">
        <v>53</v>
      </c>
      <c r="U40" s="18">
        <v>685.0140000000001</v>
      </c>
      <c r="V40" s="54"/>
      <c r="W40" s="19">
        <f t="shared" si="0"/>
        <v>0</v>
      </c>
      <c r="X40" s="55"/>
      <c r="Y40" s="55"/>
      <c r="Z40" s="55"/>
      <c r="AA40" s="56"/>
      <c r="AB40" s="56"/>
      <c r="AC40" s="56"/>
      <c r="AD40" s="55"/>
      <c r="AE40" s="57"/>
      <c r="AF40" s="20">
        <f>(U40*X40)+(U40*Z40)+(12*I40*AA40)+(12*AB40)+(12*I40*AC40)+(U40*AD40)+(U40*AE40)</f>
        <v>0</v>
      </c>
      <c r="AG40" s="18">
        <f t="shared" si="1"/>
        <v>68.50140000000002</v>
      </c>
      <c r="AH40" s="54"/>
      <c r="AI40" s="19">
        <f t="shared" si="2"/>
        <v>0</v>
      </c>
      <c r="AJ40" s="55"/>
      <c r="AK40" s="55"/>
      <c r="AL40" s="55"/>
      <c r="AM40" s="19" t="s">
        <v>54</v>
      </c>
      <c r="AN40" s="19" t="s">
        <v>54</v>
      </c>
      <c r="AO40" s="19" t="s">
        <v>54</v>
      </c>
      <c r="AP40" s="55"/>
      <c r="AQ40" s="57"/>
      <c r="AR40" s="20">
        <f t="shared" si="3"/>
        <v>0</v>
      </c>
    </row>
    <row r="41" spans="1:44" s="22" customFormat="1" ht="30" customHeight="1">
      <c r="A41" s="14">
        <v>34</v>
      </c>
      <c r="B41" s="23" t="s">
        <v>129</v>
      </c>
      <c r="C41" s="16" t="s">
        <v>44</v>
      </c>
      <c r="D41" s="16" t="s">
        <v>45</v>
      </c>
      <c r="E41" s="16" t="s">
        <v>46</v>
      </c>
      <c r="F41" s="16" t="s">
        <v>46</v>
      </c>
      <c r="G41" s="17" t="s">
        <v>130</v>
      </c>
      <c r="H41" s="16">
        <v>25</v>
      </c>
      <c r="I41" s="16">
        <v>11</v>
      </c>
      <c r="J41" s="16" t="s">
        <v>49</v>
      </c>
      <c r="K41" s="16" t="s">
        <v>50</v>
      </c>
      <c r="L41" s="16" t="s">
        <v>51</v>
      </c>
      <c r="M41" s="16" t="s">
        <v>45</v>
      </c>
      <c r="N41" s="16" t="s">
        <v>44</v>
      </c>
      <c r="O41" s="16" t="s">
        <v>131</v>
      </c>
      <c r="P41" s="16" t="s">
        <v>132</v>
      </c>
      <c r="Q41" s="16" t="s">
        <v>45</v>
      </c>
      <c r="R41" s="16" t="s">
        <v>44</v>
      </c>
      <c r="S41" s="16" t="s">
        <v>48</v>
      </c>
      <c r="T41" s="16" t="s">
        <v>53</v>
      </c>
      <c r="U41" s="18">
        <v>1933.4040000000002</v>
      </c>
      <c r="V41" s="54"/>
      <c r="W41" s="19">
        <f t="shared" si="0"/>
        <v>0</v>
      </c>
      <c r="X41" s="55"/>
      <c r="Y41" s="55"/>
      <c r="Z41" s="55"/>
      <c r="AA41" s="56"/>
      <c r="AB41" s="56"/>
      <c r="AC41" s="56"/>
      <c r="AD41" s="55"/>
      <c r="AE41" s="57"/>
      <c r="AF41" s="20">
        <f>(U41*X41)+(U41*Z41)+(12*I41*AA41)+(12*AB41)+(12*I41*AC41)+(U41*AD41)+(U41*AE41)</f>
        <v>0</v>
      </c>
      <c r="AG41" s="18">
        <f t="shared" si="1"/>
        <v>193.34040000000005</v>
      </c>
      <c r="AH41" s="54"/>
      <c r="AI41" s="19">
        <f t="shared" si="2"/>
        <v>0</v>
      </c>
      <c r="AJ41" s="55"/>
      <c r="AK41" s="55"/>
      <c r="AL41" s="55"/>
      <c r="AM41" s="19" t="s">
        <v>54</v>
      </c>
      <c r="AN41" s="19" t="s">
        <v>54</v>
      </c>
      <c r="AO41" s="19" t="s">
        <v>54</v>
      </c>
      <c r="AP41" s="55"/>
      <c r="AQ41" s="57"/>
      <c r="AR41" s="20">
        <f t="shared" si="3"/>
        <v>0</v>
      </c>
    </row>
    <row r="42" spans="1:44" s="22" customFormat="1" ht="30" customHeight="1">
      <c r="A42" s="14">
        <v>35</v>
      </c>
      <c r="B42" s="23" t="s">
        <v>133</v>
      </c>
      <c r="C42" s="16" t="s">
        <v>44</v>
      </c>
      <c r="D42" s="16" t="s">
        <v>45</v>
      </c>
      <c r="E42" s="16" t="s">
        <v>46</v>
      </c>
      <c r="F42" s="16" t="s">
        <v>46</v>
      </c>
      <c r="G42" s="17" t="s">
        <v>134</v>
      </c>
      <c r="H42" s="16">
        <v>25</v>
      </c>
      <c r="I42" s="16">
        <v>11</v>
      </c>
      <c r="J42" s="16" t="s">
        <v>49</v>
      </c>
      <c r="K42" s="16" t="s">
        <v>50</v>
      </c>
      <c r="L42" s="16" t="s">
        <v>51</v>
      </c>
      <c r="M42" s="16" t="s">
        <v>45</v>
      </c>
      <c r="N42" s="16" t="s">
        <v>44</v>
      </c>
      <c r="O42" s="16" t="s">
        <v>131</v>
      </c>
      <c r="P42" s="16" t="s">
        <v>132</v>
      </c>
      <c r="Q42" s="16" t="s">
        <v>45</v>
      </c>
      <c r="R42" s="16" t="s">
        <v>44</v>
      </c>
      <c r="S42" s="16" t="s">
        <v>48</v>
      </c>
      <c r="T42" s="16" t="s">
        <v>53</v>
      </c>
      <c r="U42" s="18">
        <v>5861.030999999999</v>
      </c>
      <c r="V42" s="54"/>
      <c r="W42" s="19">
        <f t="shared" si="0"/>
        <v>0</v>
      </c>
      <c r="X42" s="55"/>
      <c r="Y42" s="55"/>
      <c r="Z42" s="55"/>
      <c r="AA42" s="56"/>
      <c r="AB42" s="56"/>
      <c r="AC42" s="56"/>
      <c r="AD42" s="55"/>
      <c r="AE42" s="57"/>
      <c r="AF42" s="20">
        <f>(U42*X42)+(U42*Z42)+(12*I42*AA42)+(12*AB42)+(12*I42*AC42)+(U42*AD42)+(U42*AE42)</f>
        <v>0</v>
      </c>
      <c r="AG42" s="18">
        <f t="shared" si="1"/>
        <v>586.1030999999999</v>
      </c>
      <c r="AH42" s="54"/>
      <c r="AI42" s="19">
        <f t="shared" si="2"/>
        <v>0</v>
      </c>
      <c r="AJ42" s="55"/>
      <c r="AK42" s="55"/>
      <c r="AL42" s="55"/>
      <c r="AM42" s="19" t="s">
        <v>54</v>
      </c>
      <c r="AN42" s="19" t="s">
        <v>54</v>
      </c>
      <c r="AO42" s="19" t="s">
        <v>54</v>
      </c>
      <c r="AP42" s="55"/>
      <c r="AQ42" s="57"/>
      <c r="AR42" s="20">
        <f t="shared" si="3"/>
        <v>0</v>
      </c>
    </row>
    <row r="43" spans="1:44" s="22" customFormat="1" ht="30" customHeight="1">
      <c r="A43" s="14">
        <v>36</v>
      </c>
      <c r="B43" s="24" t="s">
        <v>135</v>
      </c>
      <c r="C43" s="16" t="s">
        <v>44</v>
      </c>
      <c r="D43" s="16" t="s">
        <v>45</v>
      </c>
      <c r="E43" s="16" t="s">
        <v>46</v>
      </c>
      <c r="F43" s="16" t="s">
        <v>46</v>
      </c>
      <c r="G43" s="17" t="s">
        <v>136</v>
      </c>
      <c r="H43" s="16">
        <v>35</v>
      </c>
      <c r="I43" s="16">
        <v>15</v>
      </c>
      <c r="J43" s="16" t="s">
        <v>49</v>
      </c>
      <c r="K43" s="16" t="s">
        <v>50</v>
      </c>
      <c r="L43" s="16" t="s">
        <v>51</v>
      </c>
      <c r="M43" s="16" t="s">
        <v>45</v>
      </c>
      <c r="N43" s="16" t="s">
        <v>44</v>
      </c>
      <c r="O43" s="16" t="s">
        <v>52</v>
      </c>
      <c r="P43" s="16" t="s">
        <v>51</v>
      </c>
      <c r="Q43" s="16" t="s">
        <v>45</v>
      </c>
      <c r="R43" s="16" t="s">
        <v>44</v>
      </c>
      <c r="S43" s="16" t="s">
        <v>48</v>
      </c>
      <c r="T43" s="16" t="s">
        <v>53</v>
      </c>
      <c r="U43" s="18">
        <v>3891.61575</v>
      </c>
      <c r="V43" s="54"/>
      <c r="W43" s="19">
        <f t="shared" si="0"/>
        <v>0</v>
      </c>
      <c r="X43" s="55"/>
      <c r="Y43" s="55"/>
      <c r="Z43" s="55"/>
      <c r="AA43" s="56"/>
      <c r="AB43" s="56"/>
      <c r="AC43" s="56"/>
      <c r="AD43" s="55"/>
      <c r="AE43" s="57"/>
      <c r="AF43" s="20">
        <f>(U43*X43)+(U43*Z43)+(12*I43*AA43)+(12*AB43)+(12*I43*AC43)+(U43*AD43)+(U43*AE43)</f>
        <v>0</v>
      </c>
      <c r="AG43" s="18">
        <f t="shared" si="1"/>
        <v>389.161575</v>
      </c>
      <c r="AH43" s="54"/>
      <c r="AI43" s="19">
        <f t="shared" si="2"/>
        <v>0</v>
      </c>
      <c r="AJ43" s="55"/>
      <c r="AK43" s="55"/>
      <c r="AL43" s="55"/>
      <c r="AM43" s="19" t="s">
        <v>54</v>
      </c>
      <c r="AN43" s="19" t="s">
        <v>54</v>
      </c>
      <c r="AO43" s="19" t="s">
        <v>54</v>
      </c>
      <c r="AP43" s="55"/>
      <c r="AQ43" s="57"/>
      <c r="AR43" s="20">
        <f t="shared" si="3"/>
        <v>0</v>
      </c>
    </row>
    <row r="44" spans="1:44" s="22" customFormat="1" ht="42" customHeight="1">
      <c r="A44" s="14">
        <v>37</v>
      </c>
      <c r="B44" s="23" t="s">
        <v>137</v>
      </c>
      <c r="C44" s="16" t="s">
        <v>44</v>
      </c>
      <c r="D44" s="16" t="s">
        <v>45</v>
      </c>
      <c r="E44" s="16" t="s">
        <v>46</v>
      </c>
      <c r="F44" s="16" t="s">
        <v>46</v>
      </c>
      <c r="G44" s="17" t="s">
        <v>138</v>
      </c>
      <c r="H44" s="16">
        <v>63</v>
      </c>
      <c r="I44" s="16">
        <v>27</v>
      </c>
      <c r="J44" s="16" t="s">
        <v>139</v>
      </c>
      <c r="K44" s="16" t="s">
        <v>140</v>
      </c>
      <c r="L44" s="16" t="s">
        <v>141</v>
      </c>
      <c r="M44" s="16" t="s">
        <v>45</v>
      </c>
      <c r="N44" s="16" t="s">
        <v>44</v>
      </c>
      <c r="O44" s="16" t="s">
        <v>140</v>
      </c>
      <c r="P44" s="16" t="s">
        <v>141</v>
      </c>
      <c r="Q44" s="16" t="s">
        <v>45</v>
      </c>
      <c r="R44" s="16" t="s">
        <v>44</v>
      </c>
      <c r="S44" s="16" t="s">
        <v>48</v>
      </c>
      <c r="T44" s="16" t="s">
        <v>53</v>
      </c>
      <c r="U44" s="18">
        <v>100000</v>
      </c>
      <c r="V44" s="54"/>
      <c r="W44" s="19">
        <f t="shared" si="0"/>
        <v>0</v>
      </c>
      <c r="X44" s="55"/>
      <c r="Y44" s="55"/>
      <c r="Z44" s="55"/>
      <c r="AA44" s="56"/>
      <c r="AB44" s="56"/>
      <c r="AC44" s="56"/>
      <c r="AD44" s="55"/>
      <c r="AE44" s="57"/>
      <c r="AF44" s="20">
        <f>(U44*X44)+(U44*Z44)+(12*I44*AA44)+(12*AB44)+(12*I44*AC44)+(U44*AD44)+(U44*AE44)</f>
        <v>0</v>
      </c>
      <c r="AG44" s="18">
        <f t="shared" si="1"/>
        <v>10000</v>
      </c>
      <c r="AH44" s="54"/>
      <c r="AI44" s="19">
        <f t="shared" si="2"/>
        <v>0</v>
      </c>
      <c r="AJ44" s="55"/>
      <c r="AK44" s="55"/>
      <c r="AL44" s="55"/>
      <c r="AM44" s="19" t="s">
        <v>54</v>
      </c>
      <c r="AN44" s="19" t="s">
        <v>54</v>
      </c>
      <c r="AO44" s="19" t="s">
        <v>54</v>
      </c>
      <c r="AP44" s="55"/>
      <c r="AQ44" s="57"/>
      <c r="AR44" s="20">
        <f t="shared" si="3"/>
        <v>0</v>
      </c>
    </row>
    <row r="45" spans="1:44" s="22" customFormat="1" ht="30" customHeight="1">
      <c r="A45" s="14">
        <v>38</v>
      </c>
      <c r="B45" s="21" t="s">
        <v>142</v>
      </c>
      <c r="C45" s="16" t="s">
        <v>44</v>
      </c>
      <c r="D45" s="16" t="s">
        <v>45</v>
      </c>
      <c r="E45" s="16" t="s">
        <v>56</v>
      </c>
      <c r="F45" s="16" t="s">
        <v>56</v>
      </c>
      <c r="G45" s="17" t="s">
        <v>143</v>
      </c>
      <c r="H45" s="16" t="s">
        <v>58</v>
      </c>
      <c r="I45" s="16" t="s">
        <v>58</v>
      </c>
      <c r="J45" s="16" t="s">
        <v>49</v>
      </c>
      <c r="K45" s="16" t="s">
        <v>50</v>
      </c>
      <c r="L45" s="16" t="s">
        <v>51</v>
      </c>
      <c r="M45" s="16" t="s">
        <v>45</v>
      </c>
      <c r="N45" s="16" t="s">
        <v>44</v>
      </c>
      <c r="O45" s="16" t="s">
        <v>52</v>
      </c>
      <c r="P45" s="16" t="s">
        <v>51</v>
      </c>
      <c r="Q45" s="16" t="s">
        <v>45</v>
      </c>
      <c r="R45" s="16" t="s">
        <v>44</v>
      </c>
      <c r="S45" s="16" t="s">
        <v>48</v>
      </c>
      <c r="T45" s="16" t="s">
        <v>53</v>
      </c>
      <c r="U45" s="18">
        <v>533.5</v>
      </c>
      <c r="V45" s="54"/>
      <c r="W45" s="19">
        <f t="shared" si="0"/>
        <v>0</v>
      </c>
      <c r="X45" s="55"/>
      <c r="Y45" s="55"/>
      <c r="Z45" s="55"/>
      <c r="AA45" s="56"/>
      <c r="AB45" s="56"/>
      <c r="AC45" s="56"/>
      <c r="AD45" s="55"/>
      <c r="AE45" s="57"/>
      <c r="AF45" s="20">
        <f>(U45*X45)+(U45*Z45)+(12*AA45)+(12*AB45)+(12*AC45)+(U45*AD45)+(U45*AE45)</f>
        <v>0</v>
      </c>
      <c r="AG45" s="18">
        <f t="shared" si="1"/>
        <v>53.35</v>
      </c>
      <c r="AH45" s="54"/>
      <c r="AI45" s="19">
        <f t="shared" si="2"/>
        <v>0</v>
      </c>
      <c r="AJ45" s="55"/>
      <c r="AK45" s="55"/>
      <c r="AL45" s="55"/>
      <c r="AM45" s="19" t="s">
        <v>54</v>
      </c>
      <c r="AN45" s="19" t="s">
        <v>54</v>
      </c>
      <c r="AO45" s="19" t="s">
        <v>54</v>
      </c>
      <c r="AP45" s="55"/>
      <c r="AQ45" s="57"/>
      <c r="AR45" s="20">
        <f t="shared" si="3"/>
        <v>0</v>
      </c>
    </row>
    <row r="46" spans="1:44" s="22" customFormat="1" ht="30" customHeight="1">
      <c r="A46" s="14">
        <v>39</v>
      </c>
      <c r="B46" s="15" t="s">
        <v>144</v>
      </c>
      <c r="C46" s="16" t="s">
        <v>44</v>
      </c>
      <c r="D46" s="16" t="s">
        <v>45</v>
      </c>
      <c r="E46" s="16" t="s">
        <v>46</v>
      </c>
      <c r="F46" s="16" t="s">
        <v>46</v>
      </c>
      <c r="G46" s="17" t="s">
        <v>145</v>
      </c>
      <c r="H46" s="16">
        <v>16</v>
      </c>
      <c r="I46" s="16">
        <v>7</v>
      </c>
      <c r="J46" s="16" t="s">
        <v>49</v>
      </c>
      <c r="K46" s="16" t="s">
        <v>50</v>
      </c>
      <c r="L46" s="16" t="s">
        <v>51</v>
      </c>
      <c r="M46" s="16" t="s">
        <v>45</v>
      </c>
      <c r="N46" s="16" t="s">
        <v>44</v>
      </c>
      <c r="O46" s="16" t="s">
        <v>52</v>
      </c>
      <c r="P46" s="16" t="s">
        <v>51</v>
      </c>
      <c r="Q46" s="16" t="s">
        <v>45</v>
      </c>
      <c r="R46" s="16" t="s">
        <v>44</v>
      </c>
      <c r="S46" s="16" t="s">
        <v>48</v>
      </c>
      <c r="T46" s="16" t="s">
        <v>53</v>
      </c>
      <c r="U46" s="18">
        <v>5022.369000000001</v>
      </c>
      <c r="V46" s="54"/>
      <c r="W46" s="19">
        <f t="shared" si="0"/>
        <v>0</v>
      </c>
      <c r="X46" s="55"/>
      <c r="Y46" s="55"/>
      <c r="Z46" s="55"/>
      <c r="AA46" s="56"/>
      <c r="AB46" s="56"/>
      <c r="AC46" s="56"/>
      <c r="AD46" s="55"/>
      <c r="AE46" s="57"/>
      <c r="AF46" s="20">
        <f aca="true" t="shared" si="6" ref="AF46:AF55">(U46*X46)+(U46*Z46)+(12*I46*AA46)+(12*AB46)+(12*I46*AC46)+(U46*AD46)+(U46*AE46)</f>
        <v>0</v>
      </c>
      <c r="AG46" s="18">
        <f t="shared" si="1"/>
        <v>502.2369000000001</v>
      </c>
      <c r="AH46" s="54"/>
      <c r="AI46" s="19">
        <f t="shared" si="2"/>
        <v>0</v>
      </c>
      <c r="AJ46" s="55"/>
      <c r="AK46" s="55"/>
      <c r="AL46" s="55"/>
      <c r="AM46" s="19" t="s">
        <v>54</v>
      </c>
      <c r="AN46" s="19" t="s">
        <v>54</v>
      </c>
      <c r="AO46" s="19" t="s">
        <v>54</v>
      </c>
      <c r="AP46" s="55"/>
      <c r="AQ46" s="57"/>
      <c r="AR46" s="20">
        <f t="shared" si="3"/>
        <v>0</v>
      </c>
    </row>
    <row r="47" spans="1:44" s="22" customFormat="1" ht="45.75" customHeight="1">
      <c r="A47" s="14">
        <v>40</v>
      </c>
      <c r="B47" s="24" t="s">
        <v>146</v>
      </c>
      <c r="C47" s="16" t="s">
        <v>44</v>
      </c>
      <c r="D47" s="16" t="s">
        <v>45</v>
      </c>
      <c r="E47" s="16" t="s">
        <v>46</v>
      </c>
      <c r="F47" s="16" t="s">
        <v>46</v>
      </c>
      <c r="G47" s="17" t="s">
        <v>147</v>
      </c>
      <c r="H47" s="16">
        <v>32</v>
      </c>
      <c r="I47" s="16">
        <v>14</v>
      </c>
      <c r="J47" s="16" t="s">
        <v>49</v>
      </c>
      <c r="K47" s="16" t="s">
        <v>50</v>
      </c>
      <c r="L47" s="16" t="s">
        <v>51</v>
      </c>
      <c r="M47" s="16" t="s">
        <v>45</v>
      </c>
      <c r="N47" s="16" t="s">
        <v>44</v>
      </c>
      <c r="O47" s="16" t="s">
        <v>52</v>
      </c>
      <c r="P47" s="16" t="s">
        <v>51</v>
      </c>
      <c r="Q47" s="16" t="s">
        <v>45</v>
      </c>
      <c r="R47" s="16" t="s">
        <v>44</v>
      </c>
      <c r="S47" s="16" t="s">
        <v>48</v>
      </c>
      <c r="T47" s="16" t="s">
        <v>53</v>
      </c>
      <c r="U47" s="18">
        <v>151.24725</v>
      </c>
      <c r="V47" s="54"/>
      <c r="W47" s="19">
        <f t="shared" si="0"/>
        <v>0</v>
      </c>
      <c r="X47" s="55"/>
      <c r="Y47" s="55"/>
      <c r="Z47" s="55"/>
      <c r="AA47" s="56"/>
      <c r="AB47" s="56"/>
      <c r="AC47" s="56"/>
      <c r="AD47" s="55"/>
      <c r="AE47" s="57"/>
      <c r="AF47" s="20">
        <f t="shared" si="6"/>
        <v>0</v>
      </c>
      <c r="AG47" s="18">
        <f t="shared" si="1"/>
        <v>15.124725000000002</v>
      </c>
      <c r="AH47" s="54"/>
      <c r="AI47" s="19">
        <f t="shared" si="2"/>
        <v>0</v>
      </c>
      <c r="AJ47" s="55"/>
      <c r="AK47" s="55"/>
      <c r="AL47" s="55"/>
      <c r="AM47" s="19" t="s">
        <v>54</v>
      </c>
      <c r="AN47" s="19" t="s">
        <v>54</v>
      </c>
      <c r="AO47" s="19" t="s">
        <v>54</v>
      </c>
      <c r="AP47" s="55"/>
      <c r="AQ47" s="57"/>
      <c r="AR47" s="20">
        <f t="shared" si="3"/>
        <v>0</v>
      </c>
    </row>
    <row r="48" spans="1:44" s="22" customFormat="1" ht="30" customHeight="1">
      <c r="A48" s="14">
        <v>41</v>
      </c>
      <c r="B48" s="23" t="s">
        <v>148</v>
      </c>
      <c r="C48" s="16" t="s">
        <v>44</v>
      </c>
      <c r="D48" s="16" t="s">
        <v>45</v>
      </c>
      <c r="E48" s="16" t="s">
        <v>46</v>
      </c>
      <c r="F48" s="16" t="s">
        <v>46</v>
      </c>
      <c r="G48" s="17" t="s">
        <v>149</v>
      </c>
      <c r="H48" s="16">
        <v>32</v>
      </c>
      <c r="I48" s="16">
        <v>14</v>
      </c>
      <c r="J48" s="16" t="s">
        <v>49</v>
      </c>
      <c r="K48" s="16" t="s">
        <v>50</v>
      </c>
      <c r="L48" s="16" t="s">
        <v>51</v>
      </c>
      <c r="M48" s="16" t="s">
        <v>45</v>
      </c>
      <c r="N48" s="16" t="s">
        <v>44</v>
      </c>
      <c r="O48" s="16" t="s">
        <v>150</v>
      </c>
      <c r="P48" s="16" t="s">
        <v>51</v>
      </c>
      <c r="Q48" s="16" t="s">
        <v>45</v>
      </c>
      <c r="R48" s="16" t="s">
        <v>44</v>
      </c>
      <c r="S48" s="16" t="s">
        <v>48</v>
      </c>
      <c r="T48" s="16" t="s">
        <v>53</v>
      </c>
      <c r="U48" s="18">
        <v>4790.2965</v>
      </c>
      <c r="V48" s="54"/>
      <c r="W48" s="19">
        <f t="shared" si="0"/>
        <v>0</v>
      </c>
      <c r="X48" s="55"/>
      <c r="Y48" s="55"/>
      <c r="Z48" s="55"/>
      <c r="AA48" s="56"/>
      <c r="AB48" s="56"/>
      <c r="AC48" s="56"/>
      <c r="AD48" s="55"/>
      <c r="AE48" s="57"/>
      <c r="AF48" s="20">
        <f t="shared" si="6"/>
        <v>0</v>
      </c>
      <c r="AG48" s="18">
        <f t="shared" si="1"/>
        <v>479.02965000000006</v>
      </c>
      <c r="AH48" s="54"/>
      <c r="AI48" s="19">
        <f t="shared" si="2"/>
        <v>0</v>
      </c>
      <c r="AJ48" s="55"/>
      <c r="AK48" s="55"/>
      <c r="AL48" s="55"/>
      <c r="AM48" s="19" t="s">
        <v>54</v>
      </c>
      <c r="AN48" s="19" t="s">
        <v>54</v>
      </c>
      <c r="AO48" s="19" t="s">
        <v>54</v>
      </c>
      <c r="AP48" s="55"/>
      <c r="AQ48" s="57"/>
      <c r="AR48" s="20">
        <f t="shared" si="3"/>
        <v>0</v>
      </c>
    </row>
    <row r="49" spans="1:44" s="22" customFormat="1" ht="30" customHeight="1">
      <c r="A49" s="14">
        <v>42</v>
      </c>
      <c r="B49" s="24" t="s">
        <v>151</v>
      </c>
      <c r="C49" s="16" t="s">
        <v>44</v>
      </c>
      <c r="D49" s="16" t="s">
        <v>45</v>
      </c>
      <c r="E49" s="16" t="s">
        <v>46</v>
      </c>
      <c r="F49" s="16" t="s">
        <v>46</v>
      </c>
      <c r="G49" s="17" t="s">
        <v>152</v>
      </c>
      <c r="H49" s="16">
        <v>40</v>
      </c>
      <c r="I49" s="16">
        <v>17</v>
      </c>
      <c r="J49" s="16" t="s">
        <v>49</v>
      </c>
      <c r="K49" s="16" t="s">
        <v>50</v>
      </c>
      <c r="L49" s="16" t="s">
        <v>51</v>
      </c>
      <c r="M49" s="16" t="s">
        <v>45</v>
      </c>
      <c r="N49" s="16" t="s">
        <v>44</v>
      </c>
      <c r="O49" s="16" t="s">
        <v>52</v>
      </c>
      <c r="P49" s="16" t="s">
        <v>51</v>
      </c>
      <c r="Q49" s="16" t="s">
        <v>45</v>
      </c>
      <c r="R49" s="16" t="s">
        <v>44</v>
      </c>
      <c r="S49" s="16" t="s">
        <v>48</v>
      </c>
      <c r="T49" s="16" t="s">
        <v>53</v>
      </c>
      <c r="U49" s="18">
        <v>1166.7645</v>
      </c>
      <c r="V49" s="54"/>
      <c r="W49" s="19">
        <f t="shared" si="0"/>
        <v>0</v>
      </c>
      <c r="X49" s="55"/>
      <c r="Y49" s="55"/>
      <c r="Z49" s="55"/>
      <c r="AA49" s="56"/>
      <c r="AB49" s="56"/>
      <c r="AC49" s="56"/>
      <c r="AD49" s="55"/>
      <c r="AE49" s="57"/>
      <c r="AF49" s="20">
        <f t="shared" si="6"/>
        <v>0</v>
      </c>
      <c r="AG49" s="18">
        <f t="shared" si="1"/>
        <v>116.67645</v>
      </c>
      <c r="AH49" s="54"/>
      <c r="AI49" s="19">
        <f t="shared" si="2"/>
        <v>0</v>
      </c>
      <c r="AJ49" s="55"/>
      <c r="AK49" s="55"/>
      <c r="AL49" s="55"/>
      <c r="AM49" s="19" t="s">
        <v>54</v>
      </c>
      <c r="AN49" s="19" t="s">
        <v>54</v>
      </c>
      <c r="AO49" s="19" t="s">
        <v>54</v>
      </c>
      <c r="AP49" s="55"/>
      <c r="AQ49" s="57"/>
      <c r="AR49" s="20">
        <f t="shared" si="3"/>
        <v>0</v>
      </c>
    </row>
    <row r="50" spans="1:44" s="22" customFormat="1" ht="30" customHeight="1">
      <c r="A50" s="14">
        <v>43</v>
      </c>
      <c r="B50" s="24" t="s">
        <v>153</v>
      </c>
      <c r="C50" s="16" t="s">
        <v>44</v>
      </c>
      <c r="D50" s="16" t="s">
        <v>45</v>
      </c>
      <c r="E50" s="16" t="s">
        <v>46</v>
      </c>
      <c r="F50" s="16" t="s">
        <v>46</v>
      </c>
      <c r="G50" s="17" t="s">
        <v>154</v>
      </c>
      <c r="H50" s="16">
        <v>25</v>
      </c>
      <c r="I50" s="16">
        <v>11</v>
      </c>
      <c r="J50" s="16" t="s">
        <v>49</v>
      </c>
      <c r="K50" s="16" t="s">
        <v>50</v>
      </c>
      <c r="L50" s="16" t="s">
        <v>51</v>
      </c>
      <c r="M50" s="16" t="s">
        <v>45</v>
      </c>
      <c r="N50" s="16" t="s">
        <v>44</v>
      </c>
      <c r="O50" s="16" t="s">
        <v>52</v>
      </c>
      <c r="P50" s="16" t="s">
        <v>51</v>
      </c>
      <c r="Q50" s="16" t="s">
        <v>45</v>
      </c>
      <c r="R50" s="16" t="s">
        <v>44</v>
      </c>
      <c r="S50" s="16" t="s">
        <v>48</v>
      </c>
      <c r="T50" s="16" t="s">
        <v>53</v>
      </c>
      <c r="U50" s="18">
        <v>96.03000000000002</v>
      </c>
      <c r="V50" s="54"/>
      <c r="W50" s="19">
        <f t="shared" si="0"/>
        <v>0</v>
      </c>
      <c r="X50" s="55"/>
      <c r="Y50" s="55"/>
      <c r="Z50" s="55"/>
      <c r="AA50" s="56"/>
      <c r="AB50" s="56"/>
      <c r="AC50" s="56"/>
      <c r="AD50" s="55"/>
      <c r="AE50" s="57"/>
      <c r="AF50" s="20">
        <f t="shared" si="6"/>
        <v>0</v>
      </c>
      <c r="AG50" s="18">
        <f t="shared" si="1"/>
        <v>9.603000000000002</v>
      </c>
      <c r="AH50" s="54"/>
      <c r="AI50" s="19">
        <f t="shared" si="2"/>
        <v>0</v>
      </c>
      <c r="AJ50" s="55"/>
      <c r="AK50" s="55"/>
      <c r="AL50" s="55"/>
      <c r="AM50" s="19" t="s">
        <v>54</v>
      </c>
      <c r="AN50" s="19" t="s">
        <v>54</v>
      </c>
      <c r="AO50" s="19" t="s">
        <v>54</v>
      </c>
      <c r="AP50" s="55"/>
      <c r="AQ50" s="57"/>
      <c r="AR50" s="20">
        <f t="shared" si="3"/>
        <v>0</v>
      </c>
    </row>
    <row r="51" spans="1:44" s="22" customFormat="1" ht="30" customHeight="1">
      <c r="A51" s="14">
        <v>44</v>
      </c>
      <c r="B51" s="23" t="s">
        <v>155</v>
      </c>
      <c r="C51" s="16" t="s">
        <v>44</v>
      </c>
      <c r="D51" s="16" t="s">
        <v>45</v>
      </c>
      <c r="E51" s="16" t="s">
        <v>46</v>
      </c>
      <c r="F51" s="16" t="s">
        <v>46</v>
      </c>
      <c r="G51" s="17" t="s">
        <v>156</v>
      </c>
      <c r="H51" s="16">
        <v>25</v>
      </c>
      <c r="I51" s="16">
        <v>11</v>
      </c>
      <c r="J51" s="16" t="s">
        <v>139</v>
      </c>
      <c r="K51" s="16" t="s">
        <v>140</v>
      </c>
      <c r="L51" s="16" t="s">
        <v>141</v>
      </c>
      <c r="M51" s="16" t="s">
        <v>45</v>
      </c>
      <c r="N51" s="16" t="s">
        <v>44</v>
      </c>
      <c r="O51" s="16" t="s">
        <v>140</v>
      </c>
      <c r="P51" s="16" t="s">
        <v>141</v>
      </c>
      <c r="Q51" s="16" t="s">
        <v>45</v>
      </c>
      <c r="R51" s="16" t="s">
        <v>44</v>
      </c>
      <c r="S51" s="16" t="s">
        <v>48</v>
      </c>
      <c r="T51" s="16" t="s">
        <v>53</v>
      </c>
      <c r="U51" s="18">
        <v>16000</v>
      </c>
      <c r="V51" s="54"/>
      <c r="W51" s="19">
        <f t="shared" si="0"/>
        <v>0</v>
      </c>
      <c r="X51" s="55"/>
      <c r="Y51" s="55"/>
      <c r="Z51" s="55"/>
      <c r="AA51" s="56"/>
      <c r="AB51" s="56"/>
      <c r="AC51" s="56"/>
      <c r="AD51" s="55"/>
      <c r="AE51" s="57"/>
      <c r="AF51" s="20">
        <f t="shared" si="6"/>
        <v>0</v>
      </c>
      <c r="AG51" s="18">
        <f t="shared" si="1"/>
        <v>1600</v>
      </c>
      <c r="AH51" s="54"/>
      <c r="AI51" s="19">
        <f t="shared" si="2"/>
        <v>0</v>
      </c>
      <c r="AJ51" s="55"/>
      <c r="AK51" s="55"/>
      <c r="AL51" s="55"/>
      <c r="AM51" s="19" t="s">
        <v>54</v>
      </c>
      <c r="AN51" s="19" t="s">
        <v>54</v>
      </c>
      <c r="AO51" s="19" t="s">
        <v>54</v>
      </c>
      <c r="AP51" s="55"/>
      <c r="AQ51" s="57"/>
      <c r="AR51" s="20">
        <f t="shared" si="3"/>
        <v>0</v>
      </c>
    </row>
    <row r="52" spans="1:44" s="22" customFormat="1" ht="30" customHeight="1">
      <c r="A52" s="14">
        <v>45</v>
      </c>
      <c r="B52" s="23" t="s">
        <v>157</v>
      </c>
      <c r="C52" s="16" t="s">
        <v>44</v>
      </c>
      <c r="D52" s="16" t="s">
        <v>45</v>
      </c>
      <c r="E52" s="16" t="s">
        <v>46</v>
      </c>
      <c r="F52" s="16" t="s">
        <v>46</v>
      </c>
      <c r="G52" s="17" t="s">
        <v>158</v>
      </c>
      <c r="H52" s="16">
        <v>25</v>
      </c>
      <c r="I52" s="16">
        <v>11</v>
      </c>
      <c r="J52" s="16" t="s">
        <v>139</v>
      </c>
      <c r="K52" s="16" t="s">
        <v>140</v>
      </c>
      <c r="L52" s="16" t="s">
        <v>141</v>
      </c>
      <c r="M52" s="16" t="s">
        <v>45</v>
      </c>
      <c r="N52" s="16" t="s">
        <v>44</v>
      </c>
      <c r="O52" s="16" t="s">
        <v>140</v>
      </c>
      <c r="P52" s="16" t="s">
        <v>141</v>
      </c>
      <c r="Q52" s="16" t="s">
        <v>45</v>
      </c>
      <c r="R52" s="16" t="s">
        <v>44</v>
      </c>
      <c r="S52" s="16" t="s">
        <v>48</v>
      </c>
      <c r="T52" s="16" t="s">
        <v>53</v>
      </c>
      <c r="U52" s="18">
        <v>2424.7574999999997</v>
      </c>
      <c r="V52" s="54"/>
      <c r="W52" s="19">
        <f t="shared" si="0"/>
        <v>0</v>
      </c>
      <c r="X52" s="55"/>
      <c r="Y52" s="55"/>
      <c r="Z52" s="55"/>
      <c r="AA52" s="56"/>
      <c r="AB52" s="56"/>
      <c r="AC52" s="56"/>
      <c r="AD52" s="55"/>
      <c r="AE52" s="57"/>
      <c r="AF52" s="20">
        <f t="shared" si="6"/>
        <v>0</v>
      </c>
      <c r="AG52" s="18">
        <f t="shared" si="1"/>
        <v>242.47574999999998</v>
      </c>
      <c r="AH52" s="54"/>
      <c r="AI52" s="19">
        <f t="shared" si="2"/>
        <v>0</v>
      </c>
      <c r="AJ52" s="55"/>
      <c r="AK52" s="55"/>
      <c r="AL52" s="55"/>
      <c r="AM52" s="19" t="s">
        <v>54</v>
      </c>
      <c r="AN52" s="19" t="s">
        <v>54</v>
      </c>
      <c r="AO52" s="19" t="s">
        <v>54</v>
      </c>
      <c r="AP52" s="55"/>
      <c r="AQ52" s="57"/>
      <c r="AR52" s="20">
        <f t="shared" si="3"/>
        <v>0</v>
      </c>
    </row>
    <row r="53" spans="1:44" s="22" customFormat="1" ht="30" customHeight="1">
      <c r="A53" s="14">
        <v>46</v>
      </c>
      <c r="B53" s="23" t="s">
        <v>159</v>
      </c>
      <c r="C53" s="16" t="s">
        <v>44</v>
      </c>
      <c r="D53" s="16" t="s">
        <v>45</v>
      </c>
      <c r="E53" s="16" t="s">
        <v>46</v>
      </c>
      <c r="F53" s="16" t="s">
        <v>46</v>
      </c>
      <c r="G53" s="17" t="s">
        <v>160</v>
      </c>
      <c r="H53" s="16">
        <v>25</v>
      </c>
      <c r="I53" s="16">
        <v>11</v>
      </c>
      <c r="J53" s="16" t="s">
        <v>139</v>
      </c>
      <c r="K53" s="16" t="s">
        <v>140</v>
      </c>
      <c r="L53" s="16" t="s">
        <v>141</v>
      </c>
      <c r="M53" s="16" t="s">
        <v>45</v>
      </c>
      <c r="N53" s="16" t="s">
        <v>44</v>
      </c>
      <c r="O53" s="16" t="s">
        <v>140</v>
      </c>
      <c r="P53" s="16" t="s">
        <v>141</v>
      </c>
      <c r="Q53" s="16" t="s">
        <v>45</v>
      </c>
      <c r="R53" s="16" t="s">
        <v>44</v>
      </c>
      <c r="S53" s="16" t="s">
        <v>48</v>
      </c>
      <c r="T53" s="16" t="s">
        <v>53</v>
      </c>
      <c r="U53" s="18">
        <v>1804.56375</v>
      </c>
      <c r="V53" s="54"/>
      <c r="W53" s="19">
        <f t="shared" si="0"/>
        <v>0</v>
      </c>
      <c r="X53" s="55"/>
      <c r="Y53" s="55"/>
      <c r="Z53" s="55"/>
      <c r="AA53" s="56"/>
      <c r="AB53" s="56"/>
      <c r="AC53" s="56"/>
      <c r="AD53" s="55"/>
      <c r="AE53" s="57"/>
      <c r="AF53" s="20">
        <f t="shared" si="6"/>
        <v>0</v>
      </c>
      <c r="AG53" s="18">
        <f t="shared" si="1"/>
        <v>180.456375</v>
      </c>
      <c r="AH53" s="54"/>
      <c r="AI53" s="19">
        <f t="shared" si="2"/>
        <v>0</v>
      </c>
      <c r="AJ53" s="55"/>
      <c r="AK53" s="55"/>
      <c r="AL53" s="55"/>
      <c r="AM53" s="19" t="s">
        <v>54</v>
      </c>
      <c r="AN53" s="19" t="s">
        <v>54</v>
      </c>
      <c r="AO53" s="19" t="s">
        <v>54</v>
      </c>
      <c r="AP53" s="55"/>
      <c r="AQ53" s="57"/>
      <c r="AR53" s="20">
        <f t="shared" si="3"/>
        <v>0</v>
      </c>
    </row>
    <row r="54" spans="1:44" s="22" customFormat="1" ht="30" customHeight="1">
      <c r="A54" s="14">
        <v>47</v>
      </c>
      <c r="B54" s="23" t="s">
        <v>161</v>
      </c>
      <c r="C54" s="16" t="s">
        <v>44</v>
      </c>
      <c r="D54" s="16" t="s">
        <v>45</v>
      </c>
      <c r="E54" s="16" t="s">
        <v>46</v>
      </c>
      <c r="F54" s="16" t="s">
        <v>46</v>
      </c>
      <c r="G54" s="17" t="s">
        <v>162</v>
      </c>
      <c r="H54" s="16">
        <v>63</v>
      </c>
      <c r="I54" s="16">
        <v>27</v>
      </c>
      <c r="J54" s="16" t="s">
        <v>49</v>
      </c>
      <c r="K54" s="16" t="s">
        <v>50</v>
      </c>
      <c r="L54" s="16" t="s">
        <v>51</v>
      </c>
      <c r="M54" s="16" t="s">
        <v>45</v>
      </c>
      <c r="N54" s="16" t="s">
        <v>44</v>
      </c>
      <c r="O54" s="27" t="s">
        <v>163</v>
      </c>
      <c r="P54" s="16" t="s">
        <v>164</v>
      </c>
      <c r="Q54" s="16" t="s">
        <v>45</v>
      </c>
      <c r="R54" s="16" t="s">
        <v>44</v>
      </c>
      <c r="S54" s="16" t="s">
        <v>48</v>
      </c>
      <c r="T54" s="16" t="s">
        <v>53</v>
      </c>
      <c r="U54" s="18">
        <v>8020.905750000001</v>
      </c>
      <c r="V54" s="54"/>
      <c r="W54" s="19">
        <f t="shared" si="0"/>
        <v>0</v>
      </c>
      <c r="X54" s="55"/>
      <c r="Y54" s="55"/>
      <c r="Z54" s="55"/>
      <c r="AA54" s="56"/>
      <c r="AB54" s="56"/>
      <c r="AC54" s="56"/>
      <c r="AD54" s="55"/>
      <c r="AE54" s="57"/>
      <c r="AF54" s="20">
        <f t="shared" si="6"/>
        <v>0</v>
      </c>
      <c r="AG54" s="18">
        <f t="shared" si="1"/>
        <v>802.0905750000002</v>
      </c>
      <c r="AH54" s="54"/>
      <c r="AI54" s="19">
        <f t="shared" si="2"/>
        <v>0</v>
      </c>
      <c r="AJ54" s="55"/>
      <c r="AK54" s="55"/>
      <c r="AL54" s="55"/>
      <c r="AM54" s="19" t="s">
        <v>54</v>
      </c>
      <c r="AN54" s="19" t="s">
        <v>54</v>
      </c>
      <c r="AO54" s="19" t="s">
        <v>54</v>
      </c>
      <c r="AP54" s="55"/>
      <c r="AQ54" s="57"/>
      <c r="AR54" s="20">
        <f t="shared" si="3"/>
        <v>0</v>
      </c>
    </row>
    <row r="55" spans="1:44" s="22" customFormat="1" ht="40.5" customHeight="1">
      <c r="A55" s="14">
        <v>48</v>
      </c>
      <c r="B55" s="23" t="s">
        <v>165</v>
      </c>
      <c r="C55" s="16" t="s">
        <v>44</v>
      </c>
      <c r="D55" s="16" t="s">
        <v>45</v>
      </c>
      <c r="E55" s="16" t="s">
        <v>166</v>
      </c>
      <c r="F55" s="16" t="s">
        <v>166</v>
      </c>
      <c r="G55" s="17" t="s">
        <v>167</v>
      </c>
      <c r="H55" s="16">
        <v>80</v>
      </c>
      <c r="I55" s="16">
        <v>51</v>
      </c>
      <c r="J55" s="16" t="s">
        <v>139</v>
      </c>
      <c r="K55" s="16" t="s">
        <v>140</v>
      </c>
      <c r="L55" s="16" t="s">
        <v>141</v>
      </c>
      <c r="M55" s="16" t="s">
        <v>45</v>
      </c>
      <c r="N55" s="16" t="s">
        <v>44</v>
      </c>
      <c r="O55" s="16" t="s">
        <v>140</v>
      </c>
      <c r="P55" s="16" t="s">
        <v>141</v>
      </c>
      <c r="Q55" s="16" t="s">
        <v>45</v>
      </c>
      <c r="R55" s="16" t="s">
        <v>44</v>
      </c>
      <c r="S55" s="16" t="s">
        <v>48</v>
      </c>
      <c r="T55" s="16" t="s">
        <v>53</v>
      </c>
      <c r="U55" s="18">
        <v>40000</v>
      </c>
      <c r="V55" s="54"/>
      <c r="W55" s="19">
        <f t="shared" si="0"/>
        <v>0</v>
      </c>
      <c r="X55" s="55"/>
      <c r="Y55" s="55"/>
      <c r="Z55" s="55"/>
      <c r="AA55" s="56"/>
      <c r="AB55" s="56"/>
      <c r="AC55" s="56"/>
      <c r="AD55" s="55"/>
      <c r="AE55" s="57"/>
      <c r="AF55" s="20">
        <f t="shared" si="6"/>
        <v>0</v>
      </c>
      <c r="AG55" s="18">
        <f t="shared" si="1"/>
        <v>4000</v>
      </c>
      <c r="AH55" s="54"/>
      <c r="AI55" s="19">
        <f t="shared" si="2"/>
        <v>0</v>
      </c>
      <c r="AJ55" s="55"/>
      <c r="AK55" s="55"/>
      <c r="AL55" s="55"/>
      <c r="AM55" s="19" t="s">
        <v>54</v>
      </c>
      <c r="AN55" s="19" t="s">
        <v>54</v>
      </c>
      <c r="AO55" s="19" t="s">
        <v>54</v>
      </c>
      <c r="AP55" s="55"/>
      <c r="AQ55" s="57"/>
      <c r="AR55" s="20">
        <f t="shared" si="3"/>
        <v>0</v>
      </c>
    </row>
    <row r="56" spans="1:44" s="26" customFormat="1" ht="30" customHeight="1">
      <c r="A56" s="14">
        <v>49</v>
      </c>
      <c r="B56" s="21" t="s">
        <v>168</v>
      </c>
      <c r="C56" s="16" t="s">
        <v>44</v>
      </c>
      <c r="D56" s="16" t="s">
        <v>45</v>
      </c>
      <c r="E56" s="16" t="s">
        <v>56</v>
      </c>
      <c r="F56" s="16" t="s">
        <v>56</v>
      </c>
      <c r="G56" s="17" t="s">
        <v>169</v>
      </c>
      <c r="H56" s="16" t="s">
        <v>58</v>
      </c>
      <c r="I56" s="16" t="s">
        <v>58</v>
      </c>
      <c r="J56" s="16" t="s">
        <v>49</v>
      </c>
      <c r="K56" s="16" t="s">
        <v>50</v>
      </c>
      <c r="L56" s="16" t="s">
        <v>51</v>
      </c>
      <c r="M56" s="16" t="s">
        <v>45</v>
      </c>
      <c r="N56" s="16" t="s">
        <v>44</v>
      </c>
      <c r="O56" s="16" t="s">
        <v>52</v>
      </c>
      <c r="P56" s="16" t="s">
        <v>51</v>
      </c>
      <c r="Q56" s="16" t="s">
        <v>45</v>
      </c>
      <c r="R56" s="16" t="s">
        <v>44</v>
      </c>
      <c r="S56" s="16" t="s">
        <v>48</v>
      </c>
      <c r="T56" s="16" t="s">
        <v>53</v>
      </c>
      <c r="U56" s="18">
        <v>80.025</v>
      </c>
      <c r="V56" s="54"/>
      <c r="W56" s="19">
        <f t="shared" si="0"/>
        <v>0</v>
      </c>
      <c r="X56" s="55"/>
      <c r="Y56" s="55"/>
      <c r="Z56" s="55"/>
      <c r="AA56" s="56"/>
      <c r="AB56" s="56"/>
      <c r="AC56" s="56"/>
      <c r="AD56" s="55"/>
      <c r="AE56" s="57"/>
      <c r="AF56" s="20">
        <f>(U56*X56)+(U56*Z56)+(12*AA56)+(12*AB56)+(12*AC56)+(U56*AD56)+(U56*AE56)</f>
        <v>0</v>
      </c>
      <c r="AG56" s="18">
        <f t="shared" si="1"/>
        <v>8.002500000000001</v>
      </c>
      <c r="AH56" s="54"/>
      <c r="AI56" s="19">
        <f t="shared" si="2"/>
        <v>0</v>
      </c>
      <c r="AJ56" s="55"/>
      <c r="AK56" s="55"/>
      <c r="AL56" s="55"/>
      <c r="AM56" s="19" t="s">
        <v>54</v>
      </c>
      <c r="AN56" s="19" t="s">
        <v>54</v>
      </c>
      <c r="AO56" s="19" t="s">
        <v>54</v>
      </c>
      <c r="AP56" s="55"/>
      <c r="AQ56" s="57"/>
      <c r="AR56" s="20">
        <f t="shared" si="3"/>
        <v>0</v>
      </c>
    </row>
    <row r="57" spans="1:44" s="26" customFormat="1" ht="30" customHeight="1">
      <c r="A57" s="14">
        <v>50</v>
      </c>
      <c r="B57" s="24" t="s">
        <v>170</v>
      </c>
      <c r="C57" s="16" t="s">
        <v>44</v>
      </c>
      <c r="D57" s="16" t="s">
        <v>45</v>
      </c>
      <c r="E57" s="16" t="s">
        <v>46</v>
      </c>
      <c r="F57" s="16" t="s">
        <v>46</v>
      </c>
      <c r="G57" s="17" t="s">
        <v>171</v>
      </c>
      <c r="H57" s="16">
        <v>32</v>
      </c>
      <c r="I57" s="16">
        <v>14</v>
      </c>
      <c r="J57" s="16" t="s">
        <v>49</v>
      </c>
      <c r="K57" s="16" t="s">
        <v>50</v>
      </c>
      <c r="L57" s="16" t="s">
        <v>51</v>
      </c>
      <c r="M57" s="16" t="s">
        <v>45</v>
      </c>
      <c r="N57" s="16" t="s">
        <v>44</v>
      </c>
      <c r="O57" s="16" t="s">
        <v>52</v>
      </c>
      <c r="P57" s="16" t="s">
        <v>51</v>
      </c>
      <c r="Q57" s="16" t="s">
        <v>45</v>
      </c>
      <c r="R57" s="16" t="s">
        <v>44</v>
      </c>
      <c r="S57" s="16" t="s">
        <v>48</v>
      </c>
      <c r="T57" s="16" t="s">
        <v>53</v>
      </c>
      <c r="U57" s="18">
        <v>110.43450000000001</v>
      </c>
      <c r="V57" s="54"/>
      <c r="W57" s="19">
        <f t="shared" si="0"/>
        <v>0</v>
      </c>
      <c r="X57" s="55"/>
      <c r="Y57" s="55"/>
      <c r="Z57" s="55"/>
      <c r="AA57" s="56"/>
      <c r="AB57" s="56"/>
      <c r="AC57" s="56"/>
      <c r="AD57" s="55"/>
      <c r="AE57" s="57"/>
      <c r="AF57" s="20">
        <f>(U57*X57)+(U57*Z57)+(12*I57*AA57)+(12*AB57)+(12*I57*AC57)+(U57*AD57)+(U57*AE57)</f>
        <v>0</v>
      </c>
      <c r="AG57" s="18">
        <f t="shared" si="1"/>
        <v>11.043450000000002</v>
      </c>
      <c r="AH57" s="54"/>
      <c r="AI57" s="19">
        <f t="shared" si="2"/>
        <v>0</v>
      </c>
      <c r="AJ57" s="55"/>
      <c r="AK57" s="55"/>
      <c r="AL57" s="55"/>
      <c r="AM57" s="19" t="s">
        <v>54</v>
      </c>
      <c r="AN57" s="19" t="s">
        <v>54</v>
      </c>
      <c r="AO57" s="19" t="s">
        <v>54</v>
      </c>
      <c r="AP57" s="55"/>
      <c r="AQ57" s="57"/>
      <c r="AR57" s="20">
        <f t="shared" si="3"/>
        <v>0</v>
      </c>
    </row>
    <row r="58" spans="1:44" s="22" customFormat="1" ht="30" customHeight="1">
      <c r="A58" s="14">
        <v>51</v>
      </c>
      <c r="B58" s="15" t="s">
        <v>172</v>
      </c>
      <c r="C58" s="16" t="s">
        <v>44</v>
      </c>
      <c r="D58" s="16" t="s">
        <v>45</v>
      </c>
      <c r="E58" s="16" t="s">
        <v>173</v>
      </c>
      <c r="F58" s="16" t="s">
        <v>46</v>
      </c>
      <c r="G58" s="17" t="s">
        <v>174</v>
      </c>
      <c r="H58" s="16">
        <v>50</v>
      </c>
      <c r="I58" s="16">
        <v>22</v>
      </c>
      <c r="J58" s="16" t="s">
        <v>49</v>
      </c>
      <c r="K58" s="16" t="s">
        <v>50</v>
      </c>
      <c r="L58" s="16" t="s">
        <v>51</v>
      </c>
      <c r="M58" s="16" t="s">
        <v>45</v>
      </c>
      <c r="N58" s="16" t="s">
        <v>44</v>
      </c>
      <c r="O58" s="16" t="s">
        <v>52</v>
      </c>
      <c r="P58" s="18" t="s">
        <v>51</v>
      </c>
      <c r="Q58" s="18" t="s">
        <v>45</v>
      </c>
      <c r="R58" s="16" t="s">
        <v>44</v>
      </c>
      <c r="S58" s="16" t="s">
        <v>48</v>
      </c>
      <c r="T58" s="16" t="s">
        <v>53</v>
      </c>
      <c r="U58" s="18">
        <v>12000</v>
      </c>
      <c r="V58" s="54"/>
      <c r="W58" s="19">
        <f t="shared" si="0"/>
        <v>0</v>
      </c>
      <c r="X58" s="55"/>
      <c r="Y58" s="55"/>
      <c r="Z58" s="55"/>
      <c r="AA58" s="56"/>
      <c r="AB58" s="56"/>
      <c r="AC58" s="56"/>
      <c r="AD58" s="55"/>
      <c r="AE58" s="57"/>
      <c r="AF58" s="20">
        <f>(U58*X58)+(U58*Z58)+(12*I58*AA58)+(12*AB58)+(12*I58*AC58)+(U58*AD58)+(U58*AE58)</f>
        <v>0</v>
      </c>
      <c r="AG58" s="18">
        <f t="shared" si="1"/>
        <v>1200</v>
      </c>
      <c r="AH58" s="54"/>
      <c r="AI58" s="19">
        <f t="shared" si="2"/>
        <v>0</v>
      </c>
      <c r="AJ58" s="55"/>
      <c r="AK58" s="55"/>
      <c r="AL58" s="55"/>
      <c r="AM58" s="19" t="s">
        <v>54</v>
      </c>
      <c r="AN58" s="19" t="s">
        <v>54</v>
      </c>
      <c r="AO58" s="19" t="s">
        <v>54</v>
      </c>
      <c r="AP58" s="55"/>
      <c r="AQ58" s="57"/>
      <c r="AR58" s="20">
        <f t="shared" si="3"/>
        <v>0</v>
      </c>
    </row>
    <row r="59" spans="1:44" s="22" customFormat="1" ht="30" customHeight="1">
      <c r="A59" s="14">
        <v>52</v>
      </c>
      <c r="B59" s="15" t="s">
        <v>175</v>
      </c>
      <c r="C59" s="16" t="s">
        <v>44</v>
      </c>
      <c r="D59" s="16" t="s">
        <v>45</v>
      </c>
      <c r="E59" s="16" t="s">
        <v>80</v>
      </c>
      <c r="F59" s="16" t="s">
        <v>80</v>
      </c>
      <c r="G59" s="17" t="s">
        <v>176</v>
      </c>
      <c r="H59" s="16" t="s">
        <v>58</v>
      </c>
      <c r="I59" s="16" t="s">
        <v>58</v>
      </c>
      <c r="J59" s="16" t="s">
        <v>49</v>
      </c>
      <c r="K59" s="16" t="s">
        <v>50</v>
      </c>
      <c r="L59" s="16" t="s">
        <v>51</v>
      </c>
      <c r="M59" s="16" t="s">
        <v>45</v>
      </c>
      <c r="N59" s="16" t="s">
        <v>44</v>
      </c>
      <c r="O59" s="16" t="s">
        <v>52</v>
      </c>
      <c r="P59" s="16" t="s">
        <v>51</v>
      </c>
      <c r="Q59" s="16" t="s">
        <v>45</v>
      </c>
      <c r="R59" s="16" t="s">
        <v>44</v>
      </c>
      <c r="S59" s="16" t="s">
        <v>48</v>
      </c>
      <c r="T59" s="16" t="s">
        <v>53</v>
      </c>
      <c r="U59" s="18">
        <v>25</v>
      </c>
      <c r="V59" s="54"/>
      <c r="W59" s="19">
        <f t="shared" si="0"/>
        <v>0</v>
      </c>
      <c r="X59" s="55"/>
      <c r="Y59" s="55"/>
      <c r="Z59" s="55"/>
      <c r="AA59" s="56"/>
      <c r="AB59" s="56"/>
      <c r="AC59" s="56"/>
      <c r="AD59" s="55"/>
      <c r="AE59" s="57"/>
      <c r="AF59" s="20">
        <f>(U59*X59)+(U59*Z59)+(12*AB59)+(U59*AD59)+(U59*AE59)</f>
        <v>0</v>
      </c>
      <c r="AG59" s="18">
        <f t="shared" si="1"/>
        <v>2.5</v>
      </c>
      <c r="AH59" s="54"/>
      <c r="AI59" s="19">
        <f t="shared" si="2"/>
        <v>0</v>
      </c>
      <c r="AJ59" s="55"/>
      <c r="AK59" s="55"/>
      <c r="AL59" s="55"/>
      <c r="AM59" s="19" t="s">
        <v>54</v>
      </c>
      <c r="AN59" s="19" t="s">
        <v>54</v>
      </c>
      <c r="AO59" s="19" t="s">
        <v>54</v>
      </c>
      <c r="AP59" s="55"/>
      <c r="AQ59" s="57"/>
      <c r="AR59" s="20">
        <f t="shared" si="3"/>
        <v>0</v>
      </c>
    </row>
    <row r="60" spans="1:44" s="22" customFormat="1" ht="30" customHeight="1">
      <c r="A60" s="14">
        <v>53</v>
      </c>
      <c r="B60" s="21" t="s">
        <v>177</v>
      </c>
      <c r="C60" s="16" t="s">
        <v>44</v>
      </c>
      <c r="D60" s="16" t="s">
        <v>45</v>
      </c>
      <c r="E60" s="16" t="s">
        <v>56</v>
      </c>
      <c r="F60" s="16" t="s">
        <v>56</v>
      </c>
      <c r="G60" s="17" t="s">
        <v>178</v>
      </c>
      <c r="H60" s="16" t="s">
        <v>58</v>
      </c>
      <c r="I60" s="16" t="s">
        <v>58</v>
      </c>
      <c r="J60" s="16" t="s">
        <v>49</v>
      </c>
      <c r="K60" s="16" t="s">
        <v>50</v>
      </c>
      <c r="L60" s="16" t="s">
        <v>51</v>
      </c>
      <c r="M60" s="16" t="s">
        <v>45</v>
      </c>
      <c r="N60" s="16" t="s">
        <v>44</v>
      </c>
      <c r="O60" s="16" t="s">
        <v>52</v>
      </c>
      <c r="P60" s="16" t="s">
        <v>51</v>
      </c>
      <c r="Q60" s="16" t="s">
        <v>45</v>
      </c>
      <c r="R60" s="16" t="s">
        <v>44</v>
      </c>
      <c r="S60" s="16" t="s">
        <v>48</v>
      </c>
      <c r="T60" s="16" t="s">
        <v>53</v>
      </c>
      <c r="U60" s="18">
        <v>64.02</v>
      </c>
      <c r="V60" s="54"/>
      <c r="W60" s="19">
        <f t="shared" si="0"/>
        <v>0</v>
      </c>
      <c r="X60" s="55"/>
      <c r="Y60" s="55"/>
      <c r="Z60" s="55"/>
      <c r="AA60" s="56"/>
      <c r="AB60" s="56"/>
      <c r="AC60" s="56"/>
      <c r="AD60" s="55"/>
      <c r="AE60" s="57"/>
      <c r="AF60" s="20">
        <f>(U60*X60)+(U60*Z60)+(12*AA60)+(12*AB60)+(12*AC60)+(U60*AD60)+(U60*AE60)</f>
        <v>0</v>
      </c>
      <c r="AG60" s="18">
        <f t="shared" si="1"/>
        <v>6.402</v>
      </c>
      <c r="AH60" s="54"/>
      <c r="AI60" s="19">
        <f t="shared" si="2"/>
        <v>0</v>
      </c>
      <c r="AJ60" s="55"/>
      <c r="AK60" s="55"/>
      <c r="AL60" s="55"/>
      <c r="AM60" s="19" t="s">
        <v>54</v>
      </c>
      <c r="AN60" s="19" t="s">
        <v>54</v>
      </c>
      <c r="AO60" s="19" t="s">
        <v>54</v>
      </c>
      <c r="AP60" s="55"/>
      <c r="AQ60" s="57"/>
      <c r="AR60" s="20">
        <f t="shared" si="3"/>
        <v>0</v>
      </c>
    </row>
    <row r="61" spans="1:44" s="26" customFormat="1" ht="30" customHeight="1">
      <c r="A61" s="14">
        <v>54</v>
      </c>
      <c r="B61" s="15" t="s">
        <v>179</v>
      </c>
      <c r="C61" s="16" t="s">
        <v>44</v>
      </c>
      <c r="D61" s="16" t="s">
        <v>45</v>
      </c>
      <c r="E61" s="16" t="s">
        <v>46</v>
      </c>
      <c r="F61" s="16" t="s">
        <v>46</v>
      </c>
      <c r="G61" s="17" t="s">
        <v>180</v>
      </c>
      <c r="H61" s="16">
        <v>25</v>
      </c>
      <c r="I61" s="16">
        <v>11</v>
      </c>
      <c r="J61" s="16" t="s">
        <v>49</v>
      </c>
      <c r="K61" s="16" t="s">
        <v>50</v>
      </c>
      <c r="L61" s="16" t="s">
        <v>51</v>
      </c>
      <c r="M61" s="16" t="s">
        <v>45</v>
      </c>
      <c r="N61" s="16" t="s">
        <v>44</v>
      </c>
      <c r="O61" s="16" t="s">
        <v>52</v>
      </c>
      <c r="P61" s="16" t="s">
        <v>51</v>
      </c>
      <c r="Q61" s="16" t="s">
        <v>45</v>
      </c>
      <c r="R61" s="16" t="s">
        <v>44</v>
      </c>
      <c r="S61" s="16" t="s">
        <v>48</v>
      </c>
      <c r="T61" s="16" t="s">
        <v>53</v>
      </c>
      <c r="U61" s="18">
        <v>6500</v>
      </c>
      <c r="V61" s="54"/>
      <c r="W61" s="19">
        <f t="shared" si="0"/>
        <v>0</v>
      </c>
      <c r="X61" s="55"/>
      <c r="Y61" s="55"/>
      <c r="Z61" s="55"/>
      <c r="AA61" s="56"/>
      <c r="AB61" s="56"/>
      <c r="AC61" s="56"/>
      <c r="AD61" s="55"/>
      <c r="AE61" s="57"/>
      <c r="AF61" s="20">
        <f aca="true" t="shared" si="7" ref="AF61:AF70">(U61*X61)+(U61*Z61)+(12*I61*AA61)+(12*AB61)+(12*I61*AC61)+(U61*AD61)+(U61*AE61)</f>
        <v>0</v>
      </c>
      <c r="AG61" s="18">
        <f t="shared" si="1"/>
        <v>650</v>
      </c>
      <c r="AH61" s="54"/>
      <c r="AI61" s="19">
        <f t="shared" si="2"/>
        <v>0</v>
      </c>
      <c r="AJ61" s="55"/>
      <c r="AK61" s="55"/>
      <c r="AL61" s="55"/>
      <c r="AM61" s="19" t="s">
        <v>54</v>
      </c>
      <c r="AN61" s="19" t="s">
        <v>54</v>
      </c>
      <c r="AO61" s="19" t="s">
        <v>54</v>
      </c>
      <c r="AP61" s="55"/>
      <c r="AQ61" s="57"/>
      <c r="AR61" s="20">
        <f t="shared" si="3"/>
        <v>0</v>
      </c>
    </row>
    <row r="62" spans="1:44" s="26" customFormat="1" ht="30" customHeight="1">
      <c r="A62" s="14">
        <v>55</v>
      </c>
      <c r="B62" s="24" t="s">
        <v>181</v>
      </c>
      <c r="C62" s="16" t="s">
        <v>44</v>
      </c>
      <c r="D62" s="16" t="s">
        <v>45</v>
      </c>
      <c r="E62" s="16" t="s">
        <v>46</v>
      </c>
      <c r="F62" s="16" t="s">
        <v>46</v>
      </c>
      <c r="G62" s="17" t="s">
        <v>182</v>
      </c>
      <c r="H62" s="16">
        <v>25</v>
      </c>
      <c r="I62" s="16">
        <v>11</v>
      </c>
      <c r="J62" s="16" t="s">
        <v>49</v>
      </c>
      <c r="K62" s="16" t="s">
        <v>50</v>
      </c>
      <c r="L62" s="16" t="s">
        <v>51</v>
      </c>
      <c r="M62" s="16" t="s">
        <v>45</v>
      </c>
      <c r="N62" s="16" t="s">
        <v>44</v>
      </c>
      <c r="O62" s="16" t="s">
        <v>52</v>
      </c>
      <c r="P62" s="16" t="s">
        <v>51</v>
      </c>
      <c r="Q62" s="16" t="s">
        <v>45</v>
      </c>
      <c r="R62" s="16" t="s">
        <v>44</v>
      </c>
      <c r="S62" s="16" t="s">
        <v>48</v>
      </c>
      <c r="T62" s="16" t="s">
        <v>53</v>
      </c>
      <c r="U62" s="18">
        <v>96.03000000000002</v>
      </c>
      <c r="V62" s="54"/>
      <c r="W62" s="19">
        <f t="shared" si="0"/>
        <v>0</v>
      </c>
      <c r="X62" s="55"/>
      <c r="Y62" s="55"/>
      <c r="Z62" s="55"/>
      <c r="AA62" s="56"/>
      <c r="AB62" s="56"/>
      <c r="AC62" s="56"/>
      <c r="AD62" s="55"/>
      <c r="AE62" s="57"/>
      <c r="AF62" s="20">
        <f t="shared" si="7"/>
        <v>0</v>
      </c>
      <c r="AG62" s="18">
        <f t="shared" si="1"/>
        <v>9.603000000000002</v>
      </c>
      <c r="AH62" s="54"/>
      <c r="AI62" s="19">
        <f t="shared" si="2"/>
        <v>0</v>
      </c>
      <c r="AJ62" s="55"/>
      <c r="AK62" s="55"/>
      <c r="AL62" s="55"/>
      <c r="AM62" s="19" t="s">
        <v>54</v>
      </c>
      <c r="AN62" s="19" t="s">
        <v>54</v>
      </c>
      <c r="AO62" s="19" t="s">
        <v>54</v>
      </c>
      <c r="AP62" s="55"/>
      <c r="AQ62" s="57"/>
      <c r="AR62" s="20">
        <f t="shared" si="3"/>
        <v>0</v>
      </c>
    </row>
    <row r="63" spans="1:44" s="26" customFormat="1" ht="30" customHeight="1">
      <c r="A63" s="14">
        <v>56</v>
      </c>
      <c r="B63" s="23" t="s">
        <v>183</v>
      </c>
      <c r="C63" s="16" t="s">
        <v>44</v>
      </c>
      <c r="D63" s="16" t="s">
        <v>45</v>
      </c>
      <c r="E63" s="16" t="s">
        <v>46</v>
      </c>
      <c r="F63" s="16" t="s">
        <v>46</v>
      </c>
      <c r="G63" s="17" t="s">
        <v>184</v>
      </c>
      <c r="H63" s="16">
        <v>63</v>
      </c>
      <c r="I63" s="16">
        <v>27</v>
      </c>
      <c r="J63" s="16" t="s">
        <v>139</v>
      </c>
      <c r="K63" s="16" t="s">
        <v>140</v>
      </c>
      <c r="L63" s="16" t="s">
        <v>141</v>
      </c>
      <c r="M63" s="16" t="s">
        <v>45</v>
      </c>
      <c r="N63" s="16" t="s">
        <v>44</v>
      </c>
      <c r="O63" s="16" t="s">
        <v>140</v>
      </c>
      <c r="P63" s="16" t="s">
        <v>141</v>
      </c>
      <c r="Q63" s="16" t="s">
        <v>45</v>
      </c>
      <c r="R63" s="16" t="s">
        <v>44</v>
      </c>
      <c r="S63" s="16" t="s">
        <v>48</v>
      </c>
      <c r="T63" s="16" t="s">
        <v>53</v>
      </c>
      <c r="U63" s="18">
        <v>1472.46</v>
      </c>
      <c r="V63" s="54"/>
      <c r="W63" s="19">
        <f t="shared" si="0"/>
        <v>0</v>
      </c>
      <c r="X63" s="55"/>
      <c r="Y63" s="55"/>
      <c r="Z63" s="55"/>
      <c r="AA63" s="56"/>
      <c r="AB63" s="56"/>
      <c r="AC63" s="56"/>
      <c r="AD63" s="55"/>
      <c r="AE63" s="57"/>
      <c r="AF63" s="20">
        <f t="shared" si="7"/>
        <v>0</v>
      </c>
      <c r="AG63" s="18">
        <f t="shared" si="1"/>
        <v>147.246</v>
      </c>
      <c r="AH63" s="54"/>
      <c r="AI63" s="19">
        <f t="shared" si="2"/>
        <v>0</v>
      </c>
      <c r="AJ63" s="55"/>
      <c r="AK63" s="55"/>
      <c r="AL63" s="55"/>
      <c r="AM63" s="19" t="s">
        <v>54</v>
      </c>
      <c r="AN63" s="19" t="s">
        <v>54</v>
      </c>
      <c r="AO63" s="19" t="s">
        <v>54</v>
      </c>
      <c r="AP63" s="55"/>
      <c r="AQ63" s="57"/>
      <c r="AR63" s="20">
        <f t="shared" si="3"/>
        <v>0</v>
      </c>
    </row>
    <row r="64" spans="1:44" s="26" customFormat="1" ht="30" customHeight="1">
      <c r="A64" s="14">
        <v>57</v>
      </c>
      <c r="B64" s="24" t="s">
        <v>185</v>
      </c>
      <c r="C64" s="16" t="s">
        <v>44</v>
      </c>
      <c r="D64" s="16" t="s">
        <v>45</v>
      </c>
      <c r="E64" s="16" t="s">
        <v>46</v>
      </c>
      <c r="F64" s="16" t="s">
        <v>46</v>
      </c>
      <c r="G64" s="17" t="s">
        <v>186</v>
      </c>
      <c r="H64" s="16">
        <v>32</v>
      </c>
      <c r="I64" s="16">
        <v>14</v>
      </c>
      <c r="J64" s="16" t="s">
        <v>49</v>
      </c>
      <c r="K64" s="16" t="s">
        <v>50</v>
      </c>
      <c r="L64" s="16" t="s">
        <v>51</v>
      </c>
      <c r="M64" s="16" t="s">
        <v>45</v>
      </c>
      <c r="N64" s="16" t="s">
        <v>44</v>
      </c>
      <c r="O64" s="16" t="s">
        <v>52</v>
      </c>
      <c r="P64" s="16" t="s">
        <v>51</v>
      </c>
      <c r="Q64" s="16" t="s">
        <v>45</v>
      </c>
      <c r="R64" s="16" t="s">
        <v>44</v>
      </c>
      <c r="S64" s="16" t="s">
        <v>48</v>
      </c>
      <c r="T64" s="16" t="s">
        <v>53</v>
      </c>
      <c r="U64" s="18">
        <v>2114.2605000000003</v>
      </c>
      <c r="V64" s="54"/>
      <c r="W64" s="19">
        <f t="shared" si="0"/>
        <v>0</v>
      </c>
      <c r="X64" s="55"/>
      <c r="Y64" s="55"/>
      <c r="Z64" s="55"/>
      <c r="AA64" s="56"/>
      <c r="AB64" s="56"/>
      <c r="AC64" s="56"/>
      <c r="AD64" s="55"/>
      <c r="AE64" s="57"/>
      <c r="AF64" s="20">
        <f t="shared" si="7"/>
        <v>0</v>
      </c>
      <c r="AG64" s="18">
        <f t="shared" si="1"/>
        <v>211.42605000000003</v>
      </c>
      <c r="AH64" s="54"/>
      <c r="AI64" s="19">
        <f t="shared" si="2"/>
        <v>0</v>
      </c>
      <c r="AJ64" s="55"/>
      <c r="AK64" s="55"/>
      <c r="AL64" s="55"/>
      <c r="AM64" s="19" t="s">
        <v>54</v>
      </c>
      <c r="AN64" s="19" t="s">
        <v>54</v>
      </c>
      <c r="AO64" s="19" t="s">
        <v>54</v>
      </c>
      <c r="AP64" s="55"/>
      <c r="AQ64" s="57"/>
      <c r="AR64" s="20">
        <f t="shared" si="3"/>
        <v>0</v>
      </c>
    </row>
    <row r="65" spans="1:44" s="26" customFormat="1" ht="30" customHeight="1">
      <c r="A65" s="14">
        <v>58</v>
      </c>
      <c r="B65" s="23" t="s">
        <v>187</v>
      </c>
      <c r="C65" s="16" t="s">
        <v>44</v>
      </c>
      <c r="D65" s="16" t="s">
        <v>45</v>
      </c>
      <c r="E65" s="16" t="s">
        <v>46</v>
      </c>
      <c r="F65" s="16" t="s">
        <v>46</v>
      </c>
      <c r="G65" s="17" t="s">
        <v>188</v>
      </c>
      <c r="H65" s="16">
        <v>63</v>
      </c>
      <c r="I65" s="16">
        <v>27</v>
      </c>
      <c r="J65" s="16" t="s">
        <v>49</v>
      </c>
      <c r="K65" s="16" t="s">
        <v>50</v>
      </c>
      <c r="L65" s="16" t="s">
        <v>51</v>
      </c>
      <c r="M65" s="16" t="s">
        <v>45</v>
      </c>
      <c r="N65" s="16" t="s">
        <v>44</v>
      </c>
      <c r="O65" s="27" t="s">
        <v>189</v>
      </c>
      <c r="P65" s="16" t="s">
        <v>190</v>
      </c>
      <c r="Q65" s="16" t="s">
        <v>45</v>
      </c>
      <c r="R65" s="16" t="s">
        <v>44</v>
      </c>
      <c r="S65" s="16" t="s">
        <v>48</v>
      </c>
      <c r="T65" s="16" t="s">
        <v>53</v>
      </c>
      <c r="U65" s="18">
        <v>9500</v>
      </c>
      <c r="V65" s="54"/>
      <c r="W65" s="19">
        <f t="shared" si="0"/>
        <v>0</v>
      </c>
      <c r="X65" s="55"/>
      <c r="Y65" s="55"/>
      <c r="Z65" s="55"/>
      <c r="AA65" s="56"/>
      <c r="AB65" s="56"/>
      <c r="AC65" s="56"/>
      <c r="AD65" s="55"/>
      <c r="AE65" s="57"/>
      <c r="AF65" s="20">
        <f t="shared" si="7"/>
        <v>0</v>
      </c>
      <c r="AG65" s="18">
        <f t="shared" si="1"/>
        <v>950</v>
      </c>
      <c r="AH65" s="54"/>
      <c r="AI65" s="19">
        <f t="shared" si="2"/>
        <v>0</v>
      </c>
      <c r="AJ65" s="55"/>
      <c r="AK65" s="55"/>
      <c r="AL65" s="55"/>
      <c r="AM65" s="19" t="s">
        <v>54</v>
      </c>
      <c r="AN65" s="19" t="s">
        <v>54</v>
      </c>
      <c r="AO65" s="19" t="s">
        <v>54</v>
      </c>
      <c r="AP65" s="55"/>
      <c r="AQ65" s="57"/>
      <c r="AR65" s="20">
        <f t="shared" si="3"/>
        <v>0</v>
      </c>
    </row>
    <row r="66" spans="1:44" s="26" customFormat="1" ht="30" customHeight="1">
      <c r="A66" s="14">
        <v>59</v>
      </c>
      <c r="B66" s="24" t="s">
        <v>191</v>
      </c>
      <c r="C66" s="16" t="s">
        <v>44</v>
      </c>
      <c r="D66" s="16" t="s">
        <v>45</v>
      </c>
      <c r="E66" s="16" t="s">
        <v>46</v>
      </c>
      <c r="F66" s="16" t="s">
        <v>46</v>
      </c>
      <c r="G66" s="17" t="s">
        <v>192</v>
      </c>
      <c r="H66" s="16">
        <v>25</v>
      </c>
      <c r="I66" s="16">
        <v>11</v>
      </c>
      <c r="J66" s="16" t="s">
        <v>49</v>
      </c>
      <c r="K66" s="16" t="s">
        <v>50</v>
      </c>
      <c r="L66" s="16" t="s">
        <v>51</v>
      </c>
      <c r="M66" s="16" t="s">
        <v>45</v>
      </c>
      <c r="N66" s="16" t="s">
        <v>44</v>
      </c>
      <c r="O66" s="27" t="s">
        <v>52</v>
      </c>
      <c r="P66" s="16" t="s">
        <v>51</v>
      </c>
      <c r="Q66" s="16" t="s">
        <v>45</v>
      </c>
      <c r="R66" s="16" t="s">
        <v>44</v>
      </c>
      <c r="S66" s="16" t="s">
        <v>48</v>
      </c>
      <c r="T66" s="16" t="s">
        <v>53</v>
      </c>
      <c r="U66" s="18">
        <v>35.211</v>
      </c>
      <c r="V66" s="54"/>
      <c r="W66" s="19">
        <f t="shared" si="0"/>
        <v>0</v>
      </c>
      <c r="X66" s="55"/>
      <c r="Y66" s="55"/>
      <c r="Z66" s="55"/>
      <c r="AA66" s="56"/>
      <c r="AB66" s="56"/>
      <c r="AC66" s="56"/>
      <c r="AD66" s="55"/>
      <c r="AE66" s="57"/>
      <c r="AF66" s="20">
        <f t="shared" si="7"/>
        <v>0</v>
      </c>
      <c r="AG66" s="18">
        <f t="shared" si="1"/>
        <v>3.5211</v>
      </c>
      <c r="AH66" s="54"/>
      <c r="AI66" s="19">
        <f t="shared" si="2"/>
        <v>0</v>
      </c>
      <c r="AJ66" s="55"/>
      <c r="AK66" s="55"/>
      <c r="AL66" s="55"/>
      <c r="AM66" s="19" t="s">
        <v>54</v>
      </c>
      <c r="AN66" s="19" t="s">
        <v>54</v>
      </c>
      <c r="AO66" s="19" t="s">
        <v>54</v>
      </c>
      <c r="AP66" s="55"/>
      <c r="AQ66" s="57"/>
      <c r="AR66" s="20">
        <f t="shared" si="3"/>
        <v>0</v>
      </c>
    </row>
    <row r="67" spans="1:44" s="26" customFormat="1" ht="30" customHeight="1">
      <c r="A67" s="14">
        <v>60</v>
      </c>
      <c r="B67" s="24" t="s">
        <v>193</v>
      </c>
      <c r="C67" s="16" t="s">
        <v>44</v>
      </c>
      <c r="D67" s="16" t="s">
        <v>45</v>
      </c>
      <c r="E67" s="16" t="s">
        <v>46</v>
      </c>
      <c r="F67" s="16" t="s">
        <v>46</v>
      </c>
      <c r="G67" s="17" t="s">
        <v>194</v>
      </c>
      <c r="H67" s="16">
        <v>50</v>
      </c>
      <c r="I67" s="16">
        <v>22</v>
      </c>
      <c r="J67" s="16" t="s">
        <v>49</v>
      </c>
      <c r="K67" s="16" t="s">
        <v>50</v>
      </c>
      <c r="L67" s="16" t="s">
        <v>51</v>
      </c>
      <c r="M67" s="16" t="s">
        <v>45</v>
      </c>
      <c r="N67" s="16" t="s">
        <v>44</v>
      </c>
      <c r="O67" s="27" t="s">
        <v>52</v>
      </c>
      <c r="P67" s="16" t="s">
        <v>195</v>
      </c>
      <c r="Q67" s="16" t="s">
        <v>45</v>
      </c>
      <c r="R67" s="16" t="s">
        <v>44</v>
      </c>
      <c r="S67" s="16" t="s">
        <v>48</v>
      </c>
      <c r="T67" s="16" t="s">
        <v>53</v>
      </c>
      <c r="U67" s="18">
        <v>8728.32675</v>
      </c>
      <c r="V67" s="54"/>
      <c r="W67" s="19">
        <f t="shared" si="0"/>
        <v>0</v>
      </c>
      <c r="X67" s="55"/>
      <c r="Y67" s="55"/>
      <c r="Z67" s="55"/>
      <c r="AA67" s="56"/>
      <c r="AB67" s="56"/>
      <c r="AC67" s="56"/>
      <c r="AD67" s="55"/>
      <c r="AE67" s="57"/>
      <c r="AF67" s="20">
        <f t="shared" si="7"/>
        <v>0</v>
      </c>
      <c r="AG67" s="18">
        <f t="shared" si="1"/>
        <v>872.8326750000001</v>
      </c>
      <c r="AH67" s="54"/>
      <c r="AI67" s="19">
        <f t="shared" si="2"/>
        <v>0</v>
      </c>
      <c r="AJ67" s="55"/>
      <c r="AK67" s="55"/>
      <c r="AL67" s="55"/>
      <c r="AM67" s="19" t="s">
        <v>54</v>
      </c>
      <c r="AN67" s="19" t="s">
        <v>54</v>
      </c>
      <c r="AO67" s="19" t="s">
        <v>54</v>
      </c>
      <c r="AP67" s="55"/>
      <c r="AQ67" s="57"/>
      <c r="AR67" s="20">
        <f t="shared" si="3"/>
        <v>0</v>
      </c>
    </row>
    <row r="68" spans="1:44" s="22" customFormat="1" ht="30" customHeight="1">
      <c r="A68" s="14">
        <v>61</v>
      </c>
      <c r="B68" s="23" t="s">
        <v>196</v>
      </c>
      <c r="C68" s="16" t="s">
        <v>44</v>
      </c>
      <c r="D68" s="16" t="s">
        <v>45</v>
      </c>
      <c r="E68" s="16" t="s">
        <v>46</v>
      </c>
      <c r="F68" s="16" t="s">
        <v>46</v>
      </c>
      <c r="G68" s="17" t="s">
        <v>197</v>
      </c>
      <c r="H68" s="16">
        <v>10</v>
      </c>
      <c r="I68" s="16">
        <v>1</v>
      </c>
      <c r="J68" s="16" t="s">
        <v>49</v>
      </c>
      <c r="K68" s="16" t="s">
        <v>50</v>
      </c>
      <c r="L68" s="16" t="s">
        <v>51</v>
      </c>
      <c r="M68" s="16" t="s">
        <v>45</v>
      </c>
      <c r="N68" s="16" t="s">
        <v>44</v>
      </c>
      <c r="O68" s="16" t="s">
        <v>52</v>
      </c>
      <c r="P68" s="16" t="s">
        <v>51</v>
      </c>
      <c r="Q68" s="16" t="s">
        <v>45</v>
      </c>
      <c r="R68" s="16" t="s">
        <v>44</v>
      </c>
      <c r="S68" s="16" t="s">
        <v>48</v>
      </c>
      <c r="T68" s="16" t="s">
        <v>53</v>
      </c>
      <c r="U68" s="18">
        <v>2134</v>
      </c>
      <c r="V68" s="54"/>
      <c r="W68" s="19">
        <f t="shared" si="0"/>
        <v>0</v>
      </c>
      <c r="X68" s="55"/>
      <c r="Y68" s="55"/>
      <c r="Z68" s="55"/>
      <c r="AA68" s="56"/>
      <c r="AB68" s="56"/>
      <c r="AC68" s="56"/>
      <c r="AD68" s="55"/>
      <c r="AE68" s="57"/>
      <c r="AF68" s="20">
        <f t="shared" si="7"/>
        <v>0</v>
      </c>
      <c r="AG68" s="18">
        <f t="shared" si="1"/>
        <v>213.4</v>
      </c>
      <c r="AH68" s="54"/>
      <c r="AI68" s="19">
        <f t="shared" si="2"/>
        <v>0</v>
      </c>
      <c r="AJ68" s="55"/>
      <c r="AK68" s="55"/>
      <c r="AL68" s="55"/>
      <c r="AM68" s="19" t="s">
        <v>54</v>
      </c>
      <c r="AN68" s="19" t="s">
        <v>54</v>
      </c>
      <c r="AO68" s="19" t="s">
        <v>54</v>
      </c>
      <c r="AP68" s="55"/>
      <c r="AQ68" s="57"/>
      <c r="AR68" s="20">
        <f t="shared" si="3"/>
        <v>0</v>
      </c>
    </row>
    <row r="69" spans="1:44" s="22" customFormat="1" ht="30" customHeight="1">
      <c r="A69" s="14">
        <v>62</v>
      </c>
      <c r="B69" s="23" t="s">
        <v>198</v>
      </c>
      <c r="C69" s="25" t="s">
        <v>44</v>
      </c>
      <c r="D69" s="25" t="s">
        <v>45</v>
      </c>
      <c r="E69" s="25" t="s">
        <v>46</v>
      </c>
      <c r="F69" s="25" t="s">
        <v>46</v>
      </c>
      <c r="G69" s="17" t="s">
        <v>199</v>
      </c>
      <c r="H69" s="16">
        <v>63</v>
      </c>
      <c r="I69" s="16">
        <v>27</v>
      </c>
      <c r="J69" s="16" t="s">
        <v>139</v>
      </c>
      <c r="K69" s="16" t="s">
        <v>140</v>
      </c>
      <c r="L69" s="16" t="s">
        <v>141</v>
      </c>
      <c r="M69" s="16" t="s">
        <v>45</v>
      </c>
      <c r="N69" s="16" t="s">
        <v>44</v>
      </c>
      <c r="O69" s="16" t="s">
        <v>140</v>
      </c>
      <c r="P69" s="16" t="s">
        <v>141</v>
      </c>
      <c r="Q69" s="16" t="s">
        <v>45</v>
      </c>
      <c r="R69" s="16" t="s">
        <v>44</v>
      </c>
      <c r="S69" s="16" t="s">
        <v>48</v>
      </c>
      <c r="T69" s="16" t="s">
        <v>53</v>
      </c>
      <c r="U69" s="18">
        <v>1067</v>
      </c>
      <c r="V69" s="54"/>
      <c r="W69" s="19">
        <f t="shared" si="0"/>
        <v>0</v>
      </c>
      <c r="X69" s="55"/>
      <c r="Y69" s="55"/>
      <c r="Z69" s="55"/>
      <c r="AA69" s="56"/>
      <c r="AB69" s="56"/>
      <c r="AC69" s="56"/>
      <c r="AD69" s="55"/>
      <c r="AE69" s="57"/>
      <c r="AF69" s="20">
        <f t="shared" si="7"/>
        <v>0</v>
      </c>
      <c r="AG69" s="18">
        <f t="shared" si="1"/>
        <v>106.7</v>
      </c>
      <c r="AH69" s="54"/>
      <c r="AI69" s="19">
        <f t="shared" si="2"/>
        <v>0</v>
      </c>
      <c r="AJ69" s="55"/>
      <c r="AK69" s="55"/>
      <c r="AL69" s="55"/>
      <c r="AM69" s="19" t="s">
        <v>54</v>
      </c>
      <c r="AN69" s="19" t="s">
        <v>54</v>
      </c>
      <c r="AO69" s="19" t="s">
        <v>54</v>
      </c>
      <c r="AP69" s="55"/>
      <c r="AQ69" s="57"/>
      <c r="AR69" s="20">
        <f t="shared" si="3"/>
        <v>0</v>
      </c>
    </row>
    <row r="70" spans="1:44" s="22" customFormat="1" ht="30" customHeight="1">
      <c r="A70" s="14">
        <v>63</v>
      </c>
      <c r="B70" s="21" t="s">
        <v>200</v>
      </c>
      <c r="C70" s="16" t="s">
        <v>44</v>
      </c>
      <c r="D70" s="16" t="s">
        <v>45</v>
      </c>
      <c r="E70" s="16" t="s">
        <v>46</v>
      </c>
      <c r="F70" s="16" t="s">
        <v>46</v>
      </c>
      <c r="G70" s="17" t="s">
        <v>201</v>
      </c>
      <c r="H70" s="16">
        <v>63</v>
      </c>
      <c r="I70" s="16">
        <v>27</v>
      </c>
      <c r="J70" s="16" t="s">
        <v>202</v>
      </c>
      <c r="K70" s="27" t="s">
        <v>203</v>
      </c>
      <c r="L70" s="16" t="s">
        <v>204</v>
      </c>
      <c r="M70" s="16" t="s">
        <v>45</v>
      </c>
      <c r="N70" s="16" t="s">
        <v>44</v>
      </c>
      <c r="O70" s="27" t="s">
        <v>203</v>
      </c>
      <c r="P70" s="16" t="s">
        <v>204</v>
      </c>
      <c r="Q70" s="16" t="s">
        <v>45</v>
      </c>
      <c r="R70" s="16" t="s">
        <v>44</v>
      </c>
      <c r="S70" s="16" t="s">
        <v>48</v>
      </c>
      <c r="T70" s="16" t="s">
        <v>53</v>
      </c>
      <c r="U70" s="18">
        <v>9282.099749999998</v>
      </c>
      <c r="V70" s="54"/>
      <c r="W70" s="19">
        <f t="shared" si="0"/>
        <v>0</v>
      </c>
      <c r="X70" s="55"/>
      <c r="Y70" s="55"/>
      <c r="Z70" s="55"/>
      <c r="AA70" s="56"/>
      <c r="AB70" s="56"/>
      <c r="AC70" s="56"/>
      <c r="AD70" s="55"/>
      <c r="AE70" s="57"/>
      <c r="AF70" s="20">
        <f t="shared" si="7"/>
        <v>0</v>
      </c>
      <c r="AG70" s="18">
        <f t="shared" si="1"/>
        <v>928.2099749999998</v>
      </c>
      <c r="AH70" s="54"/>
      <c r="AI70" s="19">
        <f t="shared" si="2"/>
        <v>0</v>
      </c>
      <c r="AJ70" s="55"/>
      <c r="AK70" s="55"/>
      <c r="AL70" s="55"/>
      <c r="AM70" s="19" t="s">
        <v>54</v>
      </c>
      <c r="AN70" s="19" t="s">
        <v>54</v>
      </c>
      <c r="AO70" s="19" t="s">
        <v>54</v>
      </c>
      <c r="AP70" s="55"/>
      <c r="AQ70" s="57"/>
      <c r="AR70" s="20">
        <f t="shared" si="3"/>
        <v>0</v>
      </c>
    </row>
    <row r="71" spans="1:44" s="22" customFormat="1" ht="30" customHeight="1">
      <c r="A71" s="14">
        <v>64</v>
      </c>
      <c r="B71" s="21" t="s">
        <v>205</v>
      </c>
      <c r="C71" s="16" t="s">
        <v>44</v>
      </c>
      <c r="D71" s="16" t="s">
        <v>45</v>
      </c>
      <c r="E71" s="16" t="s">
        <v>56</v>
      </c>
      <c r="F71" s="16" t="s">
        <v>56</v>
      </c>
      <c r="G71" s="17" t="s">
        <v>206</v>
      </c>
      <c r="H71" s="16" t="s">
        <v>58</v>
      </c>
      <c r="I71" s="16" t="s">
        <v>58</v>
      </c>
      <c r="J71" s="16" t="s">
        <v>49</v>
      </c>
      <c r="K71" s="16" t="s">
        <v>50</v>
      </c>
      <c r="L71" s="16" t="s">
        <v>51</v>
      </c>
      <c r="M71" s="16" t="s">
        <v>45</v>
      </c>
      <c r="N71" s="16" t="s">
        <v>44</v>
      </c>
      <c r="O71" s="16" t="s">
        <v>52</v>
      </c>
      <c r="P71" s="16" t="s">
        <v>51</v>
      </c>
      <c r="Q71" s="16" t="s">
        <v>45</v>
      </c>
      <c r="R71" s="16" t="s">
        <v>44</v>
      </c>
      <c r="S71" s="16" t="s">
        <v>48</v>
      </c>
      <c r="T71" s="16" t="s">
        <v>53</v>
      </c>
      <c r="U71" s="18">
        <v>50</v>
      </c>
      <c r="V71" s="54"/>
      <c r="W71" s="19">
        <f t="shared" si="0"/>
        <v>0</v>
      </c>
      <c r="X71" s="55"/>
      <c r="Y71" s="55"/>
      <c r="Z71" s="55"/>
      <c r="AA71" s="56"/>
      <c r="AB71" s="56"/>
      <c r="AC71" s="56"/>
      <c r="AD71" s="55"/>
      <c r="AE71" s="57"/>
      <c r="AF71" s="20">
        <f>(U71*X71)+(U71*Z71)+(12*AA71)+(12*AB71)+(12*AC71)+(U71*AD71)+(U71*AE71)</f>
        <v>0</v>
      </c>
      <c r="AG71" s="18">
        <f t="shared" si="1"/>
        <v>5</v>
      </c>
      <c r="AH71" s="54"/>
      <c r="AI71" s="19">
        <f t="shared" si="2"/>
        <v>0</v>
      </c>
      <c r="AJ71" s="55"/>
      <c r="AK71" s="55"/>
      <c r="AL71" s="55"/>
      <c r="AM71" s="19" t="s">
        <v>54</v>
      </c>
      <c r="AN71" s="19" t="s">
        <v>54</v>
      </c>
      <c r="AO71" s="19" t="s">
        <v>54</v>
      </c>
      <c r="AP71" s="55"/>
      <c r="AQ71" s="57"/>
      <c r="AR71" s="20">
        <f t="shared" si="3"/>
        <v>0</v>
      </c>
    </row>
    <row r="72" spans="1:44" s="22" customFormat="1" ht="30" customHeight="1">
      <c r="A72" s="14">
        <v>65</v>
      </c>
      <c r="B72" s="21" t="s">
        <v>207</v>
      </c>
      <c r="C72" s="16" t="s">
        <v>44</v>
      </c>
      <c r="D72" s="16" t="s">
        <v>45</v>
      </c>
      <c r="E72" s="16" t="s">
        <v>56</v>
      </c>
      <c r="F72" s="16" t="s">
        <v>56</v>
      </c>
      <c r="G72" s="17" t="s">
        <v>208</v>
      </c>
      <c r="H72" s="16" t="s">
        <v>58</v>
      </c>
      <c r="I72" s="16" t="s">
        <v>58</v>
      </c>
      <c r="J72" s="16" t="s">
        <v>49</v>
      </c>
      <c r="K72" s="16" t="s">
        <v>50</v>
      </c>
      <c r="L72" s="16" t="s">
        <v>51</v>
      </c>
      <c r="M72" s="16" t="s">
        <v>45</v>
      </c>
      <c r="N72" s="16" t="s">
        <v>44</v>
      </c>
      <c r="O72" s="16" t="s">
        <v>52</v>
      </c>
      <c r="P72" s="16" t="s">
        <v>51</v>
      </c>
      <c r="Q72" s="16" t="s">
        <v>45</v>
      </c>
      <c r="R72" s="16" t="s">
        <v>44</v>
      </c>
      <c r="S72" s="16" t="s">
        <v>48</v>
      </c>
      <c r="T72" s="16" t="s">
        <v>53</v>
      </c>
      <c r="U72" s="18">
        <v>90</v>
      </c>
      <c r="V72" s="54"/>
      <c r="W72" s="19">
        <f t="shared" si="0"/>
        <v>0</v>
      </c>
      <c r="X72" s="55"/>
      <c r="Y72" s="55"/>
      <c r="Z72" s="55"/>
      <c r="AA72" s="56"/>
      <c r="AB72" s="56"/>
      <c r="AC72" s="56"/>
      <c r="AD72" s="55"/>
      <c r="AE72" s="57"/>
      <c r="AF72" s="20">
        <f>(U72*X72)+(U72*Z72)+(12*AA72)+(12*AB72)+(12*AC72)+(U72*AD72)+(U72*AE72)</f>
        <v>0</v>
      </c>
      <c r="AG72" s="18">
        <f t="shared" si="1"/>
        <v>9</v>
      </c>
      <c r="AH72" s="54"/>
      <c r="AI72" s="19">
        <f t="shared" si="2"/>
        <v>0</v>
      </c>
      <c r="AJ72" s="55"/>
      <c r="AK72" s="55"/>
      <c r="AL72" s="55"/>
      <c r="AM72" s="19" t="s">
        <v>54</v>
      </c>
      <c r="AN72" s="19" t="s">
        <v>54</v>
      </c>
      <c r="AO72" s="19" t="s">
        <v>54</v>
      </c>
      <c r="AP72" s="55"/>
      <c r="AQ72" s="57"/>
      <c r="AR72" s="20">
        <f t="shared" si="3"/>
        <v>0</v>
      </c>
    </row>
    <row r="73" spans="1:44" s="26" customFormat="1" ht="30" customHeight="1">
      <c r="A73" s="14">
        <v>66</v>
      </c>
      <c r="B73" s="15" t="s">
        <v>209</v>
      </c>
      <c r="C73" s="16" t="s">
        <v>44</v>
      </c>
      <c r="D73" s="16" t="s">
        <v>45</v>
      </c>
      <c r="E73" s="16" t="s">
        <v>46</v>
      </c>
      <c r="F73" s="16" t="s">
        <v>46</v>
      </c>
      <c r="G73" s="17" t="s">
        <v>210</v>
      </c>
      <c r="H73" s="16">
        <v>16</v>
      </c>
      <c r="I73" s="16">
        <v>7</v>
      </c>
      <c r="J73" s="16" t="s">
        <v>49</v>
      </c>
      <c r="K73" s="16" t="s">
        <v>50</v>
      </c>
      <c r="L73" s="16" t="s">
        <v>51</v>
      </c>
      <c r="M73" s="16" t="s">
        <v>45</v>
      </c>
      <c r="N73" s="16" t="s">
        <v>44</v>
      </c>
      <c r="O73" s="16" t="s">
        <v>52</v>
      </c>
      <c r="P73" s="16" t="s">
        <v>51</v>
      </c>
      <c r="Q73" s="16" t="s">
        <v>45</v>
      </c>
      <c r="R73" s="16" t="s">
        <v>44</v>
      </c>
      <c r="S73" s="16" t="s">
        <v>48</v>
      </c>
      <c r="T73" s="16" t="s">
        <v>53</v>
      </c>
      <c r="U73" s="18">
        <v>5644.16325</v>
      </c>
      <c r="V73" s="54"/>
      <c r="W73" s="19">
        <f t="shared" si="0"/>
        <v>0</v>
      </c>
      <c r="X73" s="55"/>
      <c r="Y73" s="55"/>
      <c r="Z73" s="55"/>
      <c r="AA73" s="56"/>
      <c r="AB73" s="56"/>
      <c r="AC73" s="56"/>
      <c r="AD73" s="55"/>
      <c r="AE73" s="57"/>
      <c r="AF73" s="20">
        <f>(U73*X73)+(U73*Z73)+(12*I73*AA73)+(12*AB73)+(12*I73*AC73)+(U73*AD73)+(U73*AE73)</f>
        <v>0</v>
      </c>
      <c r="AG73" s="18">
        <f t="shared" si="1"/>
        <v>564.416325</v>
      </c>
      <c r="AH73" s="54"/>
      <c r="AI73" s="19">
        <f t="shared" si="2"/>
        <v>0</v>
      </c>
      <c r="AJ73" s="55"/>
      <c r="AK73" s="55"/>
      <c r="AL73" s="55"/>
      <c r="AM73" s="19" t="s">
        <v>54</v>
      </c>
      <c r="AN73" s="19" t="s">
        <v>54</v>
      </c>
      <c r="AO73" s="19" t="s">
        <v>54</v>
      </c>
      <c r="AP73" s="55"/>
      <c r="AQ73" s="57"/>
      <c r="AR73" s="20">
        <f t="shared" si="3"/>
        <v>0</v>
      </c>
    </row>
    <row r="74" spans="1:44" s="26" customFormat="1" ht="30" customHeight="1">
      <c r="A74" s="14">
        <v>67</v>
      </c>
      <c r="B74" s="15" t="s">
        <v>211</v>
      </c>
      <c r="C74" s="16" t="s">
        <v>44</v>
      </c>
      <c r="D74" s="16" t="s">
        <v>45</v>
      </c>
      <c r="E74" s="16" t="s">
        <v>80</v>
      </c>
      <c r="F74" s="16" t="s">
        <v>80</v>
      </c>
      <c r="G74" s="17" t="s">
        <v>212</v>
      </c>
      <c r="H74" s="16" t="s">
        <v>58</v>
      </c>
      <c r="I74" s="16" t="s">
        <v>58</v>
      </c>
      <c r="J74" s="16" t="s">
        <v>49</v>
      </c>
      <c r="K74" s="16" t="s">
        <v>50</v>
      </c>
      <c r="L74" s="16" t="s">
        <v>51</v>
      </c>
      <c r="M74" s="16" t="s">
        <v>45</v>
      </c>
      <c r="N74" s="16" t="s">
        <v>44</v>
      </c>
      <c r="O74" s="16" t="s">
        <v>52</v>
      </c>
      <c r="P74" s="16" t="s">
        <v>51</v>
      </c>
      <c r="Q74" s="16" t="s">
        <v>45</v>
      </c>
      <c r="R74" s="16" t="s">
        <v>44</v>
      </c>
      <c r="S74" s="16" t="s">
        <v>48</v>
      </c>
      <c r="T74" s="16" t="s">
        <v>53</v>
      </c>
      <c r="U74" s="18">
        <v>25</v>
      </c>
      <c r="V74" s="54"/>
      <c r="W74" s="19">
        <f t="shared" si="0"/>
        <v>0</v>
      </c>
      <c r="X74" s="55"/>
      <c r="Y74" s="55"/>
      <c r="Z74" s="55"/>
      <c r="AA74" s="56"/>
      <c r="AB74" s="56"/>
      <c r="AC74" s="56"/>
      <c r="AD74" s="55"/>
      <c r="AE74" s="57"/>
      <c r="AF74" s="20">
        <f>(U74*X74)+(U74*Z74)+(12*AB74)+(U74*AD74)+(U74*AE74)</f>
        <v>0</v>
      </c>
      <c r="AG74" s="18">
        <f t="shared" si="1"/>
        <v>2.5</v>
      </c>
      <c r="AH74" s="54"/>
      <c r="AI74" s="19">
        <f t="shared" si="2"/>
        <v>0</v>
      </c>
      <c r="AJ74" s="55"/>
      <c r="AK74" s="55"/>
      <c r="AL74" s="55"/>
      <c r="AM74" s="19" t="s">
        <v>54</v>
      </c>
      <c r="AN74" s="19" t="s">
        <v>54</v>
      </c>
      <c r="AO74" s="19" t="s">
        <v>54</v>
      </c>
      <c r="AP74" s="55"/>
      <c r="AQ74" s="57"/>
      <c r="AR74" s="20">
        <f t="shared" si="3"/>
        <v>0</v>
      </c>
    </row>
    <row r="75" spans="1:44" s="22" customFormat="1" ht="30" customHeight="1">
      <c r="A75" s="14">
        <v>68</v>
      </c>
      <c r="B75" s="23" t="s">
        <v>213</v>
      </c>
      <c r="C75" s="25" t="s">
        <v>44</v>
      </c>
      <c r="D75" s="25" t="s">
        <v>45</v>
      </c>
      <c r="E75" s="25" t="s">
        <v>46</v>
      </c>
      <c r="F75" s="25" t="s">
        <v>46</v>
      </c>
      <c r="G75" s="17" t="s">
        <v>214</v>
      </c>
      <c r="H75" s="16">
        <v>63</v>
      </c>
      <c r="I75" s="16">
        <v>27</v>
      </c>
      <c r="J75" s="16" t="s">
        <v>49</v>
      </c>
      <c r="K75" s="16" t="s">
        <v>50</v>
      </c>
      <c r="L75" s="16" t="s">
        <v>51</v>
      </c>
      <c r="M75" s="16" t="s">
        <v>45</v>
      </c>
      <c r="N75" s="16" t="s">
        <v>44</v>
      </c>
      <c r="O75" s="16" t="s">
        <v>215</v>
      </c>
      <c r="P75" s="16" t="s">
        <v>216</v>
      </c>
      <c r="Q75" s="16" t="s">
        <v>45</v>
      </c>
      <c r="R75" s="16" t="s">
        <v>44</v>
      </c>
      <c r="S75" s="16" t="s">
        <v>48</v>
      </c>
      <c r="T75" s="16" t="s">
        <v>53</v>
      </c>
      <c r="U75" s="18">
        <v>12000</v>
      </c>
      <c r="V75" s="54"/>
      <c r="W75" s="19">
        <f t="shared" si="0"/>
        <v>0</v>
      </c>
      <c r="X75" s="55"/>
      <c r="Y75" s="55"/>
      <c r="Z75" s="55"/>
      <c r="AA75" s="56"/>
      <c r="AB75" s="56"/>
      <c r="AC75" s="56"/>
      <c r="AD75" s="55"/>
      <c r="AE75" s="57"/>
      <c r="AF75" s="20">
        <f>(U75*X75)+(U75*Z75)+(12*I75*AA75)+(12*AB75)+(12*I75*AC75)+(U75*AD75)+(U75*AE75)</f>
        <v>0</v>
      </c>
      <c r="AG75" s="18">
        <f t="shared" si="1"/>
        <v>1200</v>
      </c>
      <c r="AH75" s="54"/>
      <c r="AI75" s="19">
        <f t="shared" si="2"/>
        <v>0</v>
      </c>
      <c r="AJ75" s="55"/>
      <c r="AK75" s="55"/>
      <c r="AL75" s="55"/>
      <c r="AM75" s="19" t="s">
        <v>54</v>
      </c>
      <c r="AN75" s="19" t="s">
        <v>54</v>
      </c>
      <c r="AO75" s="19" t="s">
        <v>54</v>
      </c>
      <c r="AP75" s="55"/>
      <c r="AQ75" s="57"/>
      <c r="AR75" s="20">
        <f t="shared" si="3"/>
        <v>0</v>
      </c>
    </row>
    <row r="76" spans="1:44" s="22" customFormat="1" ht="30" customHeight="1">
      <c r="A76" s="14">
        <v>69</v>
      </c>
      <c r="B76" s="15" t="s">
        <v>217</v>
      </c>
      <c r="C76" s="16" t="s">
        <v>44</v>
      </c>
      <c r="D76" s="16" t="s">
        <v>45</v>
      </c>
      <c r="E76" s="16" t="s">
        <v>46</v>
      </c>
      <c r="F76" s="16" t="s">
        <v>46</v>
      </c>
      <c r="G76" s="17" t="s">
        <v>218</v>
      </c>
      <c r="H76" s="16">
        <v>25</v>
      </c>
      <c r="I76" s="16">
        <v>11</v>
      </c>
      <c r="J76" s="16" t="s">
        <v>49</v>
      </c>
      <c r="K76" s="16" t="s">
        <v>50</v>
      </c>
      <c r="L76" s="16" t="s">
        <v>51</v>
      </c>
      <c r="M76" s="16" t="s">
        <v>45</v>
      </c>
      <c r="N76" s="16" t="s">
        <v>44</v>
      </c>
      <c r="O76" s="16" t="s">
        <v>52</v>
      </c>
      <c r="P76" s="16" t="s">
        <v>51</v>
      </c>
      <c r="Q76" s="16" t="s">
        <v>45</v>
      </c>
      <c r="R76" s="16" t="s">
        <v>44</v>
      </c>
      <c r="S76" s="16" t="s">
        <v>48</v>
      </c>
      <c r="T76" s="16" t="s">
        <v>53</v>
      </c>
      <c r="U76" s="18">
        <v>16000</v>
      </c>
      <c r="V76" s="54"/>
      <c r="W76" s="19">
        <f t="shared" si="0"/>
        <v>0</v>
      </c>
      <c r="X76" s="55"/>
      <c r="Y76" s="55"/>
      <c r="Z76" s="55"/>
      <c r="AA76" s="56"/>
      <c r="AB76" s="56"/>
      <c r="AC76" s="56"/>
      <c r="AD76" s="55"/>
      <c r="AE76" s="57"/>
      <c r="AF76" s="20">
        <f>(U76*X76)+(U76*Z76)+(12*I76*AA76)+(12*AB76)+(12*I76*AC76)+(U76*AD76)+(U76*AE76)</f>
        <v>0</v>
      </c>
      <c r="AG76" s="18">
        <f t="shared" si="1"/>
        <v>1600</v>
      </c>
      <c r="AH76" s="54"/>
      <c r="AI76" s="19">
        <f t="shared" si="2"/>
        <v>0</v>
      </c>
      <c r="AJ76" s="55"/>
      <c r="AK76" s="55"/>
      <c r="AL76" s="55"/>
      <c r="AM76" s="19" t="s">
        <v>54</v>
      </c>
      <c r="AN76" s="19" t="s">
        <v>54</v>
      </c>
      <c r="AO76" s="19" t="s">
        <v>54</v>
      </c>
      <c r="AP76" s="55"/>
      <c r="AQ76" s="57"/>
      <c r="AR76" s="20">
        <f t="shared" si="3"/>
        <v>0</v>
      </c>
    </row>
    <row r="77" spans="1:44" s="22" customFormat="1" ht="30" customHeight="1">
      <c r="A77" s="14">
        <v>70</v>
      </c>
      <c r="B77" s="21" t="s">
        <v>219</v>
      </c>
      <c r="C77" s="16" t="s">
        <v>44</v>
      </c>
      <c r="D77" s="16" t="s">
        <v>45</v>
      </c>
      <c r="E77" s="16" t="s">
        <v>46</v>
      </c>
      <c r="F77" s="16" t="s">
        <v>46</v>
      </c>
      <c r="G77" s="17" t="s">
        <v>220</v>
      </c>
      <c r="H77" s="16">
        <v>32</v>
      </c>
      <c r="I77" s="16">
        <v>14</v>
      </c>
      <c r="J77" s="16" t="s">
        <v>202</v>
      </c>
      <c r="K77" s="16" t="s">
        <v>203</v>
      </c>
      <c r="L77" s="16" t="s">
        <v>204</v>
      </c>
      <c r="M77" s="16" t="s">
        <v>45</v>
      </c>
      <c r="N77" s="16" t="s">
        <v>44</v>
      </c>
      <c r="O77" s="27" t="s">
        <v>203</v>
      </c>
      <c r="P77" s="16" t="s">
        <v>204</v>
      </c>
      <c r="Q77" s="16" t="s">
        <v>45</v>
      </c>
      <c r="R77" s="16" t="s">
        <v>44</v>
      </c>
      <c r="S77" s="16" t="s">
        <v>48</v>
      </c>
      <c r="T77" s="16" t="s">
        <v>53</v>
      </c>
      <c r="U77" s="18">
        <v>4336.554749999999</v>
      </c>
      <c r="V77" s="54"/>
      <c r="W77" s="19">
        <f t="shared" si="0"/>
        <v>0</v>
      </c>
      <c r="X77" s="55"/>
      <c r="Y77" s="55"/>
      <c r="Z77" s="55"/>
      <c r="AA77" s="56"/>
      <c r="AB77" s="56"/>
      <c r="AC77" s="56"/>
      <c r="AD77" s="55"/>
      <c r="AE77" s="57"/>
      <c r="AF77" s="20">
        <f>(U77*X77)+(U77*Z77)+(12*I77*AA77)+(12*AB77)+(12*I77*AC77)+(U77*AD77)+(U77*AE77)</f>
        <v>0</v>
      </c>
      <c r="AG77" s="18">
        <f t="shared" si="1"/>
        <v>433.65547499999997</v>
      </c>
      <c r="AH77" s="54"/>
      <c r="AI77" s="19">
        <f t="shared" si="2"/>
        <v>0</v>
      </c>
      <c r="AJ77" s="55"/>
      <c r="AK77" s="55"/>
      <c r="AL77" s="55"/>
      <c r="AM77" s="19" t="s">
        <v>54</v>
      </c>
      <c r="AN77" s="19" t="s">
        <v>54</v>
      </c>
      <c r="AO77" s="19" t="s">
        <v>54</v>
      </c>
      <c r="AP77" s="55"/>
      <c r="AQ77" s="57"/>
      <c r="AR77" s="20">
        <f t="shared" si="3"/>
        <v>0</v>
      </c>
    </row>
    <row r="78" spans="1:44" s="22" customFormat="1" ht="30" customHeight="1">
      <c r="A78" s="14">
        <v>71</v>
      </c>
      <c r="B78" s="23" t="s">
        <v>221</v>
      </c>
      <c r="C78" s="16" t="s">
        <v>44</v>
      </c>
      <c r="D78" s="16" t="s">
        <v>45</v>
      </c>
      <c r="E78" s="16" t="s">
        <v>46</v>
      </c>
      <c r="F78" s="16" t="s">
        <v>46</v>
      </c>
      <c r="G78" s="17" t="s">
        <v>222</v>
      </c>
      <c r="H78" s="16">
        <v>32</v>
      </c>
      <c r="I78" s="16">
        <v>14</v>
      </c>
      <c r="J78" s="16" t="s">
        <v>202</v>
      </c>
      <c r="K78" s="16" t="s">
        <v>203</v>
      </c>
      <c r="L78" s="16" t="s">
        <v>204</v>
      </c>
      <c r="M78" s="16" t="s">
        <v>45</v>
      </c>
      <c r="N78" s="16" t="s">
        <v>44</v>
      </c>
      <c r="O78" s="27" t="s">
        <v>203</v>
      </c>
      <c r="P78" s="16" t="s">
        <v>204</v>
      </c>
      <c r="Q78" s="16" t="s">
        <v>45</v>
      </c>
      <c r="R78" s="16" t="s">
        <v>44</v>
      </c>
      <c r="S78" s="16" t="s">
        <v>48</v>
      </c>
      <c r="T78" s="16" t="s">
        <v>53</v>
      </c>
      <c r="U78" s="18">
        <v>10518.485999999997</v>
      </c>
      <c r="V78" s="54"/>
      <c r="W78" s="19">
        <f t="shared" si="0"/>
        <v>0</v>
      </c>
      <c r="X78" s="55"/>
      <c r="Y78" s="55"/>
      <c r="Z78" s="55"/>
      <c r="AA78" s="56"/>
      <c r="AB78" s="56"/>
      <c r="AC78" s="56"/>
      <c r="AD78" s="55"/>
      <c r="AE78" s="57"/>
      <c r="AF78" s="20">
        <f>(U78*X78)+(U78*Z78)+(12*I78*AA78)+(12*AB78)+(12*I78*AC78)+(U78*AD78)+(U78*AE78)</f>
        <v>0</v>
      </c>
      <c r="AG78" s="18">
        <f t="shared" si="1"/>
        <v>1051.8485999999998</v>
      </c>
      <c r="AH78" s="54"/>
      <c r="AI78" s="19">
        <f t="shared" si="2"/>
        <v>0</v>
      </c>
      <c r="AJ78" s="55"/>
      <c r="AK78" s="55"/>
      <c r="AL78" s="55"/>
      <c r="AM78" s="19" t="s">
        <v>54</v>
      </c>
      <c r="AN78" s="19" t="s">
        <v>54</v>
      </c>
      <c r="AO78" s="19" t="s">
        <v>54</v>
      </c>
      <c r="AP78" s="55"/>
      <c r="AQ78" s="57"/>
      <c r="AR78" s="20">
        <f t="shared" si="3"/>
        <v>0</v>
      </c>
    </row>
    <row r="79" spans="1:44" s="22" customFormat="1" ht="30" customHeight="1">
      <c r="A79" s="14">
        <v>72</v>
      </c>
      <c r="B79" s="21" t="s">
        <v>223</v>
      </c>
      <c r="C79" s="16" t="s">
        <v>44</v>
      </c>
      <c r="D79" s="16" t="s">
        <v>45</v>
      </c>
      <c r="E79" s="16" t="s">
        <v>56</v>
      </c>
      <c r="F79" s="16" t="s">
        <v>56</v>
      </c>
      <c r="G79" s="17" t="s">
        <v>224</v>
      </c>
      <c r="H79" s="16" t="s">
        <v>58</v>
      </c>
      <c r="I79" s="16" t="s">
        <v>58</v>
      </c>
      <c r="J79" s="16" t="s">
        <v>49</v>
      </c>
      <c r="K79" s="16" t="s">
        <v>50</v>
      </c>
      <c r="L79" s="16" t="s">
        <v>51</v>
      </c>
      <c r="M79" s="16" t="s">
        <v>45</v>
      </c>
      <c r="N79" s="16" t="s">
        <v>44</v>
      </c>
      <c r="O79" s="16" t="s">
        <v>52</v>
      </c>
      <c r="P79" s="16" t="s">
        <v>51</v>
      </c>
      <c r="Q79" s="16" t="s">
        <v>45</v>
      </c>
      <c r="R79" s="16" t="s">
        <v>44</v>
      </c>
      <c r="S79" s="16" t="s">
        <v>48</v>
      </c>
      <c r="T79" s="16" t="s">
        <v>53</v>
      </c>
      <c r="U79" s="18">
        <v>53.35000000000001</v>
      </c>
      <c r="V79" s="54"/>
      <c r="W79" s="19">
        <f t="shared" si="0"/>
        <v>0</v>
      </c>
      <c r="X79" s="55"/>
      <c r="Y79" s="55"/>
      <c r="Z79" s="55"/>
      <c r="AA79" s="56"/>
      <c r="AB79" s="56"/>
      <c r="AC79" s="56"/>
      <c r="AD79" s="55"/>
      <c r="AE79" s="57"/>
      <c r="AF79" s="20">
        <f>(U79*X79)+(U79*Z79)+(12*AA79)+(12*AB79)+(12*AC79)+(U79*AD79)+(U79*AE79)</f>
        <v>0</v>
      </c>
      <c r="AG79" s="18">
        <f t="shared" si="1"/>
        <v>5.335000000000001</v>
      </c>
      <c r="AH79" s="54"/>
      <c r="AI79" s="19">
        <f t="shared" si="2"/>
        <v>0</v>
      </c>
      <c r="AJ79" s="55"/>
      <c r="AK79" s="55"/>
      <c r="AL79" s="55"/>
      <c r="AM79" s="19" t="s">
        <v>54</v>
      </c>
      <c r="AN79" s="19" t="s">
        <v>54</v>
      </c>
      <c r="AO79" s="19" t="s">
        <v>54</v>
      </c>
      <c r="AP79" s="55"/>
      <c r="AQ79" s="57"/>
      <c r="AR79" s="20">
        <f t="shared" si="3"/>
        <v>0</v>
      </c>
    </row>
    <row r="80" spans="1:44" s="22" customFormat="1" ht="30" customHeight="1">
      <c r="A80" s="14">
        <v>73</v>
      </c>
      <c r="B80" s="21" t="s">
        <v>225</v>
      </c>
      <c r="C80" s="16" t="s">
        <v>44</v>
      </c>
      <c r="D80" s="16" t="s">
        <v>45</v>
      </c>
      <c r="E80" s="16" t="s">
        <v>56</v>
      </c>
      <c r="F80" s="16" t="s">
        <v>56</v>
      </c>
      <c r="G80" s="17" t="s">
        <v>226</v>
      </c>
      <c r="H80" s="16" t="s">
        <v>58</v>
      </c>
      <c r="I80" s="16" t="s">
        <v>58</v>
      </c>
      <c r="J80" s="16" t="s">
        <v>49</v>
      </c>
      <c r="K80" s="16" t="s">
        <v>50</v>
      </c>
      <c r="L80" s="16" t="s">
        <v>51</v>
      </c>
      <c r="M80" s="16" t="s">
        <v>45</v>
      </c>
      <c r="N80" s="16" t="s">
        <v>44</v>
      </c>
      <c r="O80" s="16" t="s">
        <v>52</v>
      </c>
      <c r="P80" s="16" t="s">
        <v>51</v>
      </c>
      <c r="Q80" s="16" t="s">
        <v>45</v>
      </c>
      <c r="R80" s="16" t="s">
        <v>44</v>
      </c>
      <c r="S80" s="16" t="s">
        <v>48</v>
      </c>
      <c r="T80" s="16" t="s">
        <v>53</v>
      </c>
      <c r="U80" s="18">
        <v>400</v>
      </c>
      <c r="V80" s="54"/>
      <c r="W80" s="19">
        <f t="shared" si="0"/>
        <v>0</v>
      </c>
      <c r="X80" s="55"/>
      <c r="Y80" s="55"/>
      <c r="Z80" s="55"/>
      <c r="AA80" s="56"/>
      <c r="AB80" s="56"/>
      <c r="AC80" s="56"/>
      <c r="AD80" s="55"/>
      <c r="AE80" s="57"/>
      <c r="AF80" s="20">
        <f>(U80*X80)+(U80*Z80)+(12*AA80)+(12*AB80)+(12*AC80)+(U80*AD80)+(U80*AE80)</f>
        <v>0</v>
      </c>
      <c r="AG80" s="18">
        <f t="shared" si="1"/>
        <v>40</v>
      </c>
      <c r="AH80" s="54"/>
      <c r="AI80" s="19">
        <f t="shared" si="2"/>
        <v>0</v>
      </c>
      <c r="AJ80" s="55"/>
      <c r="AK80" s="55"/>
      <c r="AL80" s="55"/>
      <c r="AM80" s="19" t="s">
        <v>54</v>
      </c>
      <c r="AN80" s="19" t="s">
        <v>54</v>
      </c>
      <c r="AO80" s="19" t="s">
        <v>54</v>
      </c>
      <c r="AP80" s="55"/>
      <c r="AQ80" s="57"/>
      <c r="AR80" s="20">
        <f t="shared" si="3"/>
        <v>0</v>
      </c>
    </row>
    <row r="81" spans="1:44" s="22" customFormat="1" ht="30" customHeight="1">
      <c r="A81" s="14">
        <v>74</v>
      </c>
      <c r="B81" s="29" t="s">
        <v>227</v>
      </c>
      <c r="C81" s="16" t="s">
        <v>44</v>
      </c>
      <c r="D81" s="16" t="s">
        <v>45</v>
      </c>
      <c r="E81" s="16" t="s">
        <v>56</v>
      </c>
      <c r="F81" s="16" t="s">
        <v>56</v>
      </c>
      <c r="G81" s="17" t="s">
        <v>228</v>
      </c>
      <c r="H81" s="16" t="s">
        <v>58</v>
      </c>
      <c r="I81" s="16" t="s">
        <v>58</v>
      </c>
      <c r="J81" s="16" t="s">
        <v>49</v>
      </c>
      <c r="K81" s="16" t="s">
        <v>50</v>
      </c>
      <c r="L81" s="16" t="s">
        <v>51</v>
      </c>
      <c r="M81" s="16" t="s">
        <v>45</v>
      </c>
      <c r="N81" s="16" t="s">
        <v>44</v>
      </c>
      <c r="O81" s="16" t="s">
        <v>52</v>
      </c>
      <c r="P81" s="18" t="s">
        <v>229</v>
      </c>
      <c r="Q81" s="18" t="s">
        <v>45</v>
      </c>
      <c r="R81" s="16" t="s">
        <v>44</v>
      </c>
      <c r="S81" s="16" t="s">
        <v>48</v>
      </c>
      <c r="T81" s="16" t="s">
        <v>53</v>
      </c>
      <c r="U81" s="18">
        <v>140</v>
      </c>
      <c r="V81" s="54"/>
      <c r="W81" s="19">
        <f t="shared" si="0"/>
        <v>0</v>
      </c>
      <c r="X81" s="55"/>
      <c r="Y81" s="55"/>
      <c r="Z81" s="55"/>
      <c r="AA81" s="56"/>
      <c r="AB81" s="56"/>
      <c r="AC81" s="56"/>
      <c r="AD81" s="55"/>
      <c r="AE81" s="57"/>
      <c r="AF81" s="20">
        <f>(U81*X81)+(U81*Z81)+(12*AA81)+(12*AB81)+(12*AC81)+(U81*AD81)+(U81*AE81)</f>
        <v>0</v>
      </c>
      <c r="AG81" s="18">
        <f t="shared" si="1"/>
        <v>14</v>
      </c>
      <c r="AH81" s="54"/>
      <c r="AI81" s="19">
        <f t="shared" si="2"/>
        <v>0</v>
      </c>
      <c r="AJ81" s="55"/>
      <c r="AK81" s="55"/>
      <c r="AL81" s="55"/>
      <c r="AM81" s="19" t="s">
        <v>54</v>
      </c>
      <c r="AN81" s="19" t="s">
        <v>54</v>
      </c>
      <c r="AO81" s="19" t="s">
        <v>54</v>
      </c>
      <c r="AP81" s="55"/>
      <c r="AQ81" s="57"/>
      <c r="AR81" s="20">
        <f t="shared" si="3"/>
        <v>0</v>
      </c>
    </row>
    <row r="82" spans="1:44" s="22" customFormat="1" ht="30" customHeight="1">
      <c r="A82" s="14">
        <v>75</v>
      </c>
      <c r="B82" s="15" t="s">
        <v>230</v>
      </c>
      <c r="C82" s="16" t="s">
        <v>44</v>
      </c>
      <c r="D82" s="16" t="s">
        <v>45</v>
      </c>
      <c r="E82" s="16" t="s">
        <v>46</v>
      </c>
      <c r="F82" s="16" t="s">
        <v>46</v>
      </c>
      <c r="G82" s="17" t="s">
        <v>231</v>
      </c>
      <c r="H82" s="16">
        <v>32</v>
      </c>
      <c r="I82" s="16">
        <v>14</v>
      </c>
      <c r="J82" s="16" t="s">
        <v>49</v>
      </c>
      <c r="K82" s="16" t="s">
        <v>50</v>
      </c>
      <c r="L82" s="16" t="s">
        <v>51</v>
      </c>
      <c r="M82" s="16" t="s">
        <v>45</v>
      </c>
      <c r="N82" s="16" t="s">
        <v>44</v>
      </c>
      <c r="O82" s="16" t="s">
        <v>52</v>
      </c>
      <c r="P82" s="16" t="s">
        <v>51</v>
      </c>
      <c r="Q82" s="16" t="s">
        <v>45</v>
      </c>
      <c r="R82" s="16" t="s">
        <v>44</v>
      </c>
      <c r="S82" s="16" t="s">
        <v>48</v>
      </c>
      <c r="T82" s="16" t="s">
        <v>53</v>
      </c>
      <c r="U82" s="18">
        <v>291.291</v>
      </c>
      <c r="V82" s="54"/>
      <c r="W82" s="19">
        <f t="shared" si="0"/>
        <v>0</v>
      </c>
      <c r="X82" s="55"/>
      <c r="Y82" s="55"/>
      <c r="Z82" s="55"/>
      <c r="AA82" s="56"/>
      <c r="AB82" s="56"/>
      <c r="AC82" s="56"/>
      <c r="AD82" s="55"/>
      <c r="AE82" s="57"/>
      <c r="AF82" s="20">
        <f>(U82*X82)+(U82*Z82)+(12*I82*AA82)+(12*AB82)+(12*I82*AC82)+(U82*AD82)+(U82*AE82)</f>
        <v>0</v>
      </c>
      <c r="AG82" s="18">
        <f t="shared" si="1"/>
        <v>29.1291</v>
      </c>
      <c r="AH82" s="54"/>
      <c r="AI82" s="19">
        <f t="shared" si="2"/>
        <v>0</v>
      </c>
      <c r="AJ82" s="55"/>
      <c r="AK82" s="55"/>
      <c r="AL82" s="55"/>
      <c r="AM82" s="19" t="s">
        <v>54</v>
      </c>
      <c r="AN82" s="19" t="s">
        <v>54</v>
      </c>
      <c r="AO82" s="19" t="s">
        <v>54</v>
      </c>
      <c r="AP82" s="55"/>
      <c r="AQ82" s="57"/>
      <c r="AR82" s="20">
        <f t="shared" si="3"/>
        <v>0</v>
      </c>
    </row>
    <row r="83" spans="1:44" s="22" customFormat="1" ht="30" customHeight="1">
      <c r="A83" s="14">
        <v>76</v>
      </c>
      <c r="B83" s="24" t="s">
        <v>232</v>
      </c>
      <c r="C83" s="16" t="s">
        <v>44</v>
      </c>
      <c r="D83" s="16" t="s">
        <v>45</v>
      </c>
      <c r="E83" s="16" t="s">
        <v>46</v>
      </c>
      <c r="F83" s="16" t="s">
        <v>46</v>
      </c>
      <c r="G83" s="17" t="s">
        <v>233</v>
      </c>
      <c r="H83" s="16">
        <v>25</v>
      </c>
      <c r="I83" s="16">
        <v>15</v>
      </c>
      <c r="J83" s="16" t="s">
        <v>49</v>
      </c>
      <c r="K83" s="16" t="s">
        <v>50</v>
      </c>
      <c r="L83" s="16" t="s">
        <v>51</v>
      </c>
      <c r="M83" s="16" t="s">
        <v>45</v>
      </c>
      <c r="N83" s="16" t="s">
        <v>44</v>
      </c>
      <c r="O83" s="16" t="s">
        <v>52</v>
      </c>
      <c r="P83" s="16" t="s">
        <v>51</v>
      </c>
      <c r="Q83" s="16" t="s">
        <v>45</v>
      </c>
      <c r="R83" s="16" t="s">
        <v>44</v>
      </c>
      <c r="S83" s="16" t="s">
        <v>48</v>
      </c>
      <c r="T83" s="16" t="s">
        <v>53</v>
      </c>
      <c r="U83" s="18">
        <v>893.87925</v>
      </c>
      <c r="V83" s="54"/>
      <c r="W83" s="19">
        <f t="shared" si="0"/>
        <v>0</v>
      </c>
      <c r="X83" s="55"/>
      <c r="Y83" s="55"/>
      <c r="Z83" s="55"/>
      <c r="AA83" s="56"/>
      <c r="AB83" s="56"/>
      <c r="AC83" s="56"/>
      <c r="AD83" s="55"/>
      <c r="AE83" s="57"/>
      <c r="AF83" s="20">
        <f>(U83*X83)+(U83*Z83)+(12*I83*AA83)+(12*AB83)+(12*I83*AC83)+(U83*AD83)+(U83*AE83)</f>
        <v>0</v>
      </c>
      <c r="AG83" s="18">
        <f t="shared" si="1"/>
        <v>89.387925</v>
      </c>
      <c r="AH83" s="54"/>
      <c r="AI83" s="19">
        <f t="shared" si="2"/>
        <v>0</v>
      </c>
      <c r="AJ83" s="55"/>
      <c r="AK83" s="55"/>
      <c r="AL83" s="55"/>
      <c r="AM83" s="19" t="s">
        <v>54</v>
      </c>
      <c r="AN83" s="19" t="s">
        <v>54</v>
      </c>
      <c r="AO83" s="19" t="s">
        <v>54</v>
      </c>
      <c r="AP83" s="55"/>
      <c r="AQ83" s="57"/>
      <c r="AR83" s="20">
        <f t="shared" si="3"/>
        <v>0</v>
      </c>
    </row>
    <row r="84" spans="1:44" s="22" customFormat="1" ht="30" customHeight="1">
      <c r="A84" s="14">
        <v>77</v>
      </c>
      <c r="B84" s="24" t="s">
        <v>234</v>
      </c>
      <c r="C84" s="16" t="s">
        <v>44</v>
      </c>
      <c r="D84" s="16" t="s">
        <v>45</v>
      </c>
      <c r="E84" s="16" t="s">
        <v>46</v>
      </c>
      <c r="F84" s="16" t="s">
        <v>46</v>
      </c>
      <c r="G84" s="17" t="s">
        <v>235</v>
      </c>
      <c r="H84" s="16">
        <v>25</v>
      </c>
      <c r="I84" s="16">
        <v>11</v>
      </c>
      <c r="J84" s="16" t="s">
        <v>49</v>
      </c>
      <c r="K84" s="16" t="s">
        <v>50</v>
      </c>
      <c r="L84" s="16" t="s">
        <v>51</v>
      </c>
      <c r="M84" s="16" t="s">
        <v>45</v>
      </c>
      <c r="N84" s="16" t="s">
        <v>44</v>
      </c>
      <c r="O84" s="16" t="s">
        <v>52</v>
      </c>
      <c r="P84" s="16" t="s">
        <v>51</v>
      </c>
      <c r="Q84" s="16" t="s">
        <v>45</v>
      </c>
      <c r="R84" s="16" t="s">
        <v>44</v>
      </c>
      <c r="S84" s="16" t="s">
        <v>48</v>
      </c>
      <c r="T84" s="16" t="s">
        <v>53</v>
      </c>
      <c r="U84" s="18">
        <v>1500</v>
      </c>
      <c r="V84" s="54"/>
      <c r="W84" s="19">
        <f t="shared" si="0"/>
        <v>0</v>
      </c>
      <c r="X84" s="55"/>
      <c r="Y84" s="55"/>
      <c r="Z84" s="55"/>
      <c r="AA84" s="56"/>
      <c r="AB84" s="56"/>
      <c r="AC84" s="56"/>
      <c r="AD84" s="55"/>
      <c r="AE84" s="57"/>
      <c r="AF84" s="20">
        <f>(U84*X84)+(U84*Z84)+(12*I84*AA84)+(12*AB84)+(12*I84*AC84)+(U84*AD84)+(U84*AE84)</f>
        <v>0</v>
      </c>
      <c r="AG84" s="18">
        <f t="shared" si="1"/>
        <v>150</v>
      </c>
      <c r="AH84" s="54"/>
      <c r="AI84" s="19">
        <f t="shared" si="2"/>
        <v>0</v>
      </c>
      <c r="AJ84" s="55"/>
      <c r="AK84" s="55"/>
      <c r="AL84" s="55"/>
      <c r="AM84" s="19" t="s">
        <v>54</v>
      </c>
      <c r="AN84" s="19" t="s">
        <v>54</v>
      </c>
      <c r="AO84" s="19" t="s">
        <v>54</v>
      </c>
      <c r="AP84" s="55"/>
      <c r="AQ84" s="57"/>
      <c r="AR84" s="20">
        <f t="shared" si="3"/>
        <v>0</v>
      </c>
    </row>
    <row r="85" spans="1:44" s="22" customFormat="1" ht="30" customHeight="1">
      <c r="A85" s="14">
        <v>78</v>
      </c>
      <c r="B85" s="24" t="s">
        <v>236</v>
      </c>
      <c r="C85" s="16" t="s">
        <v>44</v>
      </c>
      <c r="D85" s="16" t="s">
        <v>45</v>
      </c>
      <c r="E85" s="16" t="s">
        <v>46</v>
      </c>
      <c r="F85" s="16" t="s">
        <v>46</v>
      </c>
      <c r="G85" s="17" t="s">
        <v>237</v>
      </c>
      <c r="H85" s="16">
        <v>25</v>
      </c>
      <c r="I85" s="16">
        <v>11</v>
      </c>
      <c r="J85" s="16" t="s">
        <v>49</v>
      </c>
      <c r="K85" s="16" t="s">
        <v>50</v>
      </c>
      <c r="L85" s="16" t="s">
        <v>51</v>
      </c>
      <c r="M85" s="16" t="s">
        <v>45</v>
      </c>
      <c r="N85" s="16" t="s">
        <v>44</v>
      </c>
      <c r="O85" s="16" t="s">
        <v>52</v>
      </c>
      <c r="P85" s="16" t="s">
        <v>51</v>
      </c>
      <c r="Q85" s="16" t="s">
        <v>45</v>
      </c>
      <c r="R85" s="16" t="s">
        <v>44</v>
      </c>
      <c r="S85" s="16" t="s">
        <v>48</v>
      </c>
      <c r="T85" s="16" t="s">
        <v>53</v>
      </c>
      <c r="U85" s="18">
        <v>2775.267</v>
      </c>
      <c r="V85" s="54"/>
      <c r="W85" s="19">
        <f t="shared" si="0"/>
        <v>0</v>
      </c>
      <c r="X85" s="55"/>
      <c r="Y85" s="55"/>
      <c r="Z85" s="55"/>
      <c r="AA85" s="56"/>
      <c r="AB85" s="56"/>
      <c r="AC85" s="56"/>
      <c r="AD85" s="55"/>
      <c r="AE85" s="57"/>
      <c r="AF85" s="20">
        <f>(U85*X85)+(U85*Z85)+(12*I85*AA85)+(12*AB85)+(12*I85*AC85)+(U85*AD85)+(U85*AE85)</f>
        <v>0</v>
      </c>
      <c r="AG85" s="18">
        <f t="shared" si="1"/>
        <v>277.5267</v>
      </c>
      <c r="AH85" s="54"/>
      <c r="AI85" s="19">
        <f t="shared" si="2"/>
        <v>0</v>
      </c>
      <c r="AJ85" s="55"/>
      <c r="AK85" s="55"/>
      <c r="AL85" s="55"/>
      <c r="AM85" s="19" t="s">
        <v>54</v>
      </c>
      <c r="AN85" s="19" t="s">
        <v>54</v>
      </c>
      <c r="AO85" s="19" t="s">
        <v>54</v>
      </c>
      <c r="AP85" s="55"/>
      <c r="AQ85" s="57"/>
      <c r="AR85" s="20">
        <f t="shared" si="3"/>
        <v>0</v>
      </c>
    </row>
    <row r="86" spans="1:44" s="22" customFormat="1" ht="30" customHeight="1">
      <c r="A86" s="14">
        <v>79</v>
      </c>
      <c r="B86" s="15" t="s">
        <v>238</v>
      </c>
      <c r="C86" s="16" t="s">
        <v>44</v>
      </c>
      <c r="D86" s="16" t="s">
        <v>45</v>
      </c>
      <c r="E86" s="16" t="s">
        <v>46</v>
      </c>
      <c r="F86" s="16" t="s">
        <v>46</v>
      </c>
      <c r="G86" s="17" t="s">
        <v>239</v>
      </c>
      <c r="H86" s="16">
        <v>10</v>
      </c>
      <c r="I86" s="16">
        <v>1</v>
      </c>
      <c r="J86" s="16" t="s">
        <v>49</v>
      </c>
      <c r="K86" s="16" t="s">
        <v>50</v>
      </c>
      <c r="L86" s="16" t="s">
        <v>51</v>
      </c>
      <c r="M86" s="16" t="s">
        <v>45</v>
      </c>
      <c r="N86" s="16" t="s">
        <v>44</v>
      </c>
      <c r="O86" s="16" t="s">
        <v>52</v>
      </c>
      <c r="P86" s="16" t="s">
        <v>51</v>
      </c>
      <c r="Q86" s="16" t="s">
        <v>45</v>
      </c>
      <c r="R86" s="16" t="s">
        <v>44</v>
      </c>
      <c r="S86" s="16" t="s">
        <v>48</v>
      </c>
      <c r="T86" s="16" t="s">
        <v>53</v>
      </c>
      <c r="U86" s="18">
        <v>1578.8932499999999</v>
      </c>
      <c r="V86" s="54"/>
      <c r="W86" s="19">
        <f t="shared" si="0"/>
        <v>0</v>
      </c>
      <c r="X86" s="55"/>
      <c r="Y86" s="55"/>
      <c r="Z86" s="55"/>
      <c r="AA86" s="56"/>
      <c r="AB86" s="56"/>
      <c r="AC86" s="56"/>
      <c r="AD86" s="55"/>
      <c r="AE86" s="57"/>
      <c r="AF86" s="20">
        <f>(U86*X86)+(U86*Z86)+(12*I86*AA86)+(12*AB86)+(12*I86*AC86)+(U86*AD86)+(U86*AE86)</f>
        <v>0</v>
      </c>
      <c r="AG86" s="18">
        <f t="shared" si="1"/>
        <v>157.88932499999999</v>
      </c>
      <c r="AH86" s="54"/>
      <c r="AI86" s="19">
        <f t="shared" si="2"/>
        <v>0</v>
      </c>
      <c r="AJ86" s="55"/>
      <c r="AK86" s="55"/>
      <c r="AL86" s="55"/>
      <c r="AM86" s="19" t="s">
        <v>54</v>
      </c>
      <c r="AN86" s="19" t="s">
        <v>54</v>
      </c>
      <c r="AO86" s="19" t="s">
        <v>54</v>
      </c>
      <c r="AP86" s="55"/>
      <c r="AQ86" s="57"/>
      <c r="AR86" s="20">
        <f t="shared" si="3"/>
        <v>0</v>
      </c>
    </row>
    <row r="87" spans="1:44" s="22" customFormat="1" ht="30" customHeight="1">
      <c r="A87" s="14">
        <v>80</v>
      </c>
      <c r="B87" s="15" t="s">
        <v>240</v>
      </c>
      <c r="C87" s="16" t="s">
        <v>44</v>
      </c>
      <c r="D87" s="16" t="s">
        <v>45</v>
      </c>
      <c r="E87" s="16" t="s">
        <v>241</v>
      </c>
      <c r="F87" s="16" t="s">
        <v>241</v>
      </c>
      <c r="G87" s="17" t="s">
        <v>242</v>
      </c>
      <c r="H87" s="16">
        <v>20</v>
      </c>
      <c r="I87" s="16">
        <v>0.003</v>
      </c>
      <c r="J87" s="16" t="s">
        <v>49</v>
      </c>
      <c r="K87" s="16" t="s">
        <v>50</v>
      </c>
      <c r="L87" s="16" t="s">
        <v>51</v>
      </c>
      <c r="M87" s="16" t="s">
        <v>45</v>
      </c>
      <c r="N87" s="16" t="s">
        <v>44</v>
      </c>
      <c r="O87" s="16" t="s">
        <v>52</v>
      </c>
      <c r="P87" s="16" t="s">
        <v>51</v>
      </c>
      <c r="Q87" s="16" t="s">
        <v>45</v>
      </c>
      <c r="R87" s="16" t="s">
        <v>44</v>
      </c>
      <c r="S87" s="16" t="s">
        <v>243</v>
      </c>
      <c r="T87" s="16" t="s">
        <v>244</v>
      </c>
      <c r="U87" s="18">
        <v>16</v>
      </c>
      <c r="V87" s="54"/>
      <c r="W87" s="19">
        <f t="shared" si="0"/>
        <v>0</v>
      </c>
      <c r="X87" s="56"/>
      <c r="Y87" s="56"/>
      <c r="Z87" s="55"/>
      <c r="AA87" s="56"/>
      <c r="AB87" s="56"/>
      <c r="AC87" s="56"/>
      <c r="AD87" s="55"/>
      <c r="AE87" s="57"/>
      <c r="AF87" s="20">
        <f>(U87*X87)+(U87*Z87)+(12*I87*AA87*1000)+(12*AB87)+(12*I87*AC87)+(U87*AD87)</f>
        <v>0</v>
      </c>
      <c r="AG87" s="18">
        <f t="shared" si="1"/>
        <v>1.6</v>
      </c>
      <c r="AH87" s="54"/>
      <c r="AI87" s="19">
        <f t="shared" si="2"/>
        <v>0</v>
      </c>
      <c r="AJ87" s="56"/>
      <c r="AK87" s="56"/>
      <c r="AL87" s="55"/>
      <c r="AM87" s="19" t="s">
        <v>54</v>
      </c>
      <c r="AN87" s="19" t="s">
        <v>54</v>
      </c>
      <c r="AO87" s="19" t="s">
        <v>54</v>
      </c>
      <c r="AP87" s="55"/>
      <c r="AQ87" s="57"/>
      <c r="AR87" s="20">
        <f t="shared" si="3"/>
        <v>0</v>
      </c>
    </row>
    <row r="88" spans="1:44" s="22" customFormat="1" ht="30" customHeight="1">
      <c r="A88" s="14">
        <v>81</v>
      </c>
      <c r="B88" s="23" t="s">
        <v>245</v>
      </c>
      <c r="C88" s="16" t="s">
        <v>44</v>
      </c>
      <c r="D88" s="16" t="s">
        <v>45</v>
      </c>
      <c r="E88" s="16" t="s">
        <v>166</v>
      </c>
      <c r="F88" s="16" t="s">
        <v>166</v>
      </c>
      <c r="G88" s="17" t="s">
        <v>246</v>
      </c>
      <c r="H88" s="16">
        <v>80</v>
      </c>
      <c r="I88" s="16">
        <v>51</v>
      </c>
      <c r="J88" s="16" t="s">
        <v>49</v>
      </c>
      <c r="K88" s="16" t="s">
        <v>50</v>
      </c>
      <c r="L88" s="16" t="s">
        <v>51</v>
      </c>
      <c r="M88" s="16" t="s">
        <v>45</v>
      </c>
      <c r="N88" s="16" t="s">
        <v>44</v>
      </c>
      <c r="O88" s="16" t="s">
        <v>52</v>
      </c>
      <c r="P88" s="16" t="s">
        <v>51</v>
      </c>
      <c r="Q88" s="16" t="s">
        <v>45</v>
      </c>
      <c r="R88" s="16" t="s">
        <v>44</v>
      </c>
      <c r="S88" s="16" t="s">
        <v>48</v>
      </c>
      <c r="T88" s="16" t="s">
        <v>53</v>
      </c>
      <c r="U88" s="18">
        <v>54000</v>
      </c>
      <c r="V88" s="54"/>
      <c r="W88" s="19">
        <f t="shared" si="0"/>
        <v>0</v>
      </c>
      <c r="X88" s="55"/>
      <c r="Y88" s="55"/>
      <c r="Z88" s="55"/>
      <c r="AA88" s="56"/>
      <c r="AB88" s="56"/>
      <c r="AC88" s="56"/>
      <c r="AD88" s="55"/>
      <c r="AE88" s="57"/>
      <c r="AF88" s="20">
        <f aca="true" t="shared" si="8" ref="AF88:AF108">(U88*X88)+(U88*Z88)+(12*I88*AA88)+(12*AB88)+(12*I88*AC88)+(U88*AD88)+(U88*AE88)</f>
        <v>0</v>
      </c>
      <c r="AG88" s="18">
        <f t="shared" si="1"/>
        <v>5400</v>
      </c>
      <c r="AH88" s="54"/>
      <c r="AI88" s="19">
        <f t="shared" si="2"/>
        <v>0</v>
      </c>
      <c r="AJ88" s="55"/>
      <c r="AK88" s="55"/>
      <c r="AL88" s="55"/>
      <c r="AM88" s="19" t="s">
        <v>54</v>
      </c>
      <c r="AN88" s="19" t="s">
        <v>54</v>
      </c>
      <c r="AO88" s="19" t="s">
        <v>54</v>
      </c>
      <c r="AP88" s="55"/>
      <c r="AQ88" s="57"/>
      <c r="AR88" s="20">
        <f t="shared" si="3"/>
        <v>0</v>
      </c>
    </row>
    <row r="89" spans="1:44" s="22" customFormat="1" ht="30" customHeight="1">
      <c r="A89" s="14">
        <v>82</v>
      </c>
      <c r="B89" s="15" t="s">
        <v>247</v>
      </c>
      <c r="C89" s="16" t="s">
        <v>44</v>
      </c>
      <c r="D89" s="16" t="s">
        <v>45</v>
      </c>
      <c r="E89" s="16" t="s">
        <v>46</v>
      </c>
      <c r="F89" s="16" t="s">
        <v>46</v>
      </c>
      <c r="G89" s="17" t="s">
        <v>248</v>
      </c>
      <c r="H89" s="16">
        <v>25</v>
      </c>
      <c r="I89" s="16">
        <v>11</v>
      </c>
      <c r="J89" s="16" t="s">
        <v>49</v>
      </c>
      <c r="K89" s="16" t="s">
        <v>50</v>
      </c>
      <c r="L89" s="16" t="s">
        <v>51</v>
      </c>
      <c r="M89" s="16" t="s">
        <v>45</v>
      </c>
      <c r="N89" s="16" t="s">
        <v>44</v>
      </c>
      <c r="O89" s="16" t="s">
        <v>52</v>
      </c>
      <c r="P89" s="16" t="s">
        <v>51</v>
      </c>
      <c r="Q89" s="16" t="s">
        <v>45</v>
      </c>
      <c r="R89" s="16" t="s">
        <v>44</v>
      </c>
      <c r="S89" s="16" t="s">
        <v>48</v>
      </c>
      <c r="T89" s="16" t="s">
        <v>53</v>
      </c>
      <c r="U89" s="18">
        <v>1067</v>
      </c>
      <c r="V89" s="54"/>
      <c r="W89" s="19">
        <f t="shared" si="0"/>
        <v>0</v>
      </c>
      <c r="X89" s="55"/>
      <c r="Y89" s="55"/>
      <c r="Z89" s="55"/>
      <c r="AA89" s="56"/>
      <c r="AB89" s="56"/>
      <c r="AC89" s="56"/>
      <c r="AD89" s="55"/>
      <c r="AE89" s="57"/>
      <c r="AF89" s="20">
        <f t="shared" si="8"/>
        <v>0</v>
      </c>
      <c r="AG89" s="18">
        <f t="shared" si="1"/>
        <v>106.7</v>
      </c>
      <c r="AH89" s="54"/>
      <c r="AI89" s="19">
        <f t="shared" si="2"/>
        <v>0</v>
      </c>
      <c r="AJ89" s="55"/>
      <c r="AK89" s="55"/>
      <c r="AL89" s="55"/>
      <c r="AM89" s="19" t="s">
        <v>54</v>
      </c>
      <c r="AN89" s="19" t="s">
        <v>54</v>
      </c>
      <c r="AO89" s="19" t="s">
        <v>54</v>
      </c>
      <c r="AP89" s="55"/>
      <c r="AQ89" s="57"/>
      <c r="AR89" s="20">
        <f t="shared" si="3"/>
        <v>0</v>
      </c>
    </row>
    <row r="90" spans="1:44" s="22" customFormat="1" ht="30" customHeight="1">
      <c r="A90" s="14">
        <v>83</v>
      </c>
      <c r="B90" s="15" t="s">
        <v>249</v>
      </c>
      <c r="C90" s="16" t="s">
        <v>44</v>
      </c>
      <c r="D90" s="16" t="s">
        <v>45</v>
      </c>
      <c r="E90" s="16" t="s">
        <v>46</v>
      </c>
      <c r="F90" s="16" t="s">
        <v>46</v>
      </c>
      <c r="G90" s="17" t="s">
        <v>250</v>
      </c>
      <c r="H90" s="16">
        <v>25</v>
      </c>
      <c r="I90" s="16">
        <v>11</v>
      </c>
      <c r="J90" s="16" t="s">
        <v>49</v>
      </c>
      <c r="K90" s="16" t="s">
        <v>50</v>
      </c>
      <c r="L90" s="16" t="s">
        <v>51</v>
      </c>
      <c r="M90" s="16" t="s">
        <v>45</v>
      </c>
      <c r="N90" s="16" t="s">
        <v>44</v>
      </c>
      <c r="O90" s="16" t="s">
        <v>52</v>
      </c>
      <c r="P90" s="16" t="s">
        <v>51</v>
      </c>
      <c r="Q90" s="16" t="s">
        <v>45</v>
      </c>
      <c r="R90" s="16" t="s">
        <v>44</v>
      </c>
      <c r="S90" s="16" t="s">
        <v>48</v>
      </c>
      <c r="T90" s="16" t="s">
        <v>53</v>
      </c>
      <c r="U90" s="18">
        <v>2475.17325</v>
      </c>
      <c r="V90" s="54"/>
      <c r="W90" s="19">
        <f t="shared" si="0"/>
        <v>0</v>
      </c>
      <c r="X90" s="55"/>
      <c r="Y90" s="55"/>
      <c r="Z90" s="55"/>
      <c r="AA90" s="56"/>
      <c r="AB90" s="56"/>
      <c r="AC90" s="56"/>
      <c r="AD90" s="55"/>
      <c r="AE90" s="57"/>
      <c r="AF90" s="20">
        <f t="shared" si="8"/>
        <v>0</v>
      </c>
      <c r="AG90" s="18">
        <f t="shared" si="1"/>
        <v>247.517325</v>
      </c>
      <c r="AH90" s="54"/>
      <c r="AI90" s="19">
        <f t="shared" si="2"/>
        <v>0</v>
      </c>
      <c r="AJ90" s="55"/>
      <c r="AK90" s="55"/>
      <c r="AL90" s="55"/>
      <c r="AM90" s="19" t="s">
        <v>54</v>
      </c>
      <c r="AN90" s="19" t="s">
        <v>54</v>
      </c>
      <c r="AO90" s="19" t="s">
        <v>54</v>
      </c>
      <c r="AP90" s="55"/>
      <c r="AQ90" s="57"/>
      <c r="AR90" s="20">
        <f t="shared" si="3"/>
        <v>0</v>
      </c>
    </row>
    <row r="91" spans="1:44" s="22" customFormat="1" ht="30" customHeight="1">
      <c r="A91" s="14">
        <v>84</v>
      </c>
      <c r="B91" s="15" t="s">
        <v>251</v>
      </c>
      <c r="C91" s="16" t="s">
        <v>44</v>
      </c>
      <c r="D91" s="16" t="s">
        <v>45</v>
      </c>
      <c r="E91" s="16" t="s">
        <v>173</v>
      </c>
      <c r="F91" s="16" t="s">
        <v>46</v>
      </c>
      <c r="G91" s="17" t="s">
        <v>252</v>
      </c>
      <c r="H91" s="16">
        <v>16</v>
      </c>
      <c r="I91" s="16">
        <v>2</v>
      </c>
      <c r="J91" s="16" t="s">
        <v>49</v>
      </c>
      <c r="K91" s="16" t="s">
        <v>50</v>
      </c>
      <c r="L91" s="16" t="s">
        <v>51</v>
      </c>
      <c r="M91" s="16" t="s">
        <v>45</v>
      </c>
      <c r="N91" s="16" t="s">
        <v>44</v>
      </c>
      <c r="O91" s="16" t="s">
        <v>52</v>
      </c>
      <c r="P91" s="16" t="s">
        <v>51</v>
      </c>
      <c r="Q91" s="16" t="s">
        <v>45</v>
      </c>
      <c r="R91" s="16" t="s">
        <v>44</v>
      </c>
      <c r="S91" s="16" t="s">
        <v>48</v>
      </c>
      <c r="T91" s="16" t="s">
        <v>53</v>
      </c>
      <c r="U91" s="18">
        <v>10670</v>
      </c>
      <c r="V91" s="54"/>
      <c r="W91" s="19">
        <f t="shared" si="0"/>
        <v>0</v>
      </c>
      <c r="X91" s="55"/>
      <c r="Y91" s="55"/>
      <c r="Z91" s="55"/>
      <c r="AA91" s="56"/>
      <c r="AB91" s="56"/>
      <c r="AC91" s="56"/>
      <c r="AD91" s="55"/>
      <c r="AE91" s="57"/>
      <c r="AF91" s="20">
        <f t="shared" si="8"/>
        <v>0</v>
      </c>
      <c r="AG91" s="18">
        <v>1067</v>
      </c>
      <c r="AH91" s="54"/>
      <c r="AI91" s="19">
        <f t="shared" si="2"/>
        <v>0</v>
      </c>
      <c r="AJ91" s="55"/>
      <c r="AK91" s="55"/>
      <c r="AL91" s="55"/>
      <c r="AM91" s="19" t="s">
        <v>54</v>
      </c>
      <c r="AN91" s="19" t="s">
        <v>54</v>
      </c>
      <c r="AO91" s="19" t="s">
        <v>54</v>
      </c>
      <c r="AP91" s="55"/>
      <c r="AQ91" s="57"/>
      <c r="AR91" s="20">
        <f t="shared" si="3"/>
        <v>0</v>
      </c>
    </row>
    <row r="92" spans="1:44" s="22" customFormat="1" ht="30" customHeight="1">
      <c r="A92" s="14">
        <v>85</v>
      </c>
      <c r="B92" s="23" t="s">
        <v>253</v>
      </c>
      <c r="C92" s="16" t="s">
        <v>44</v>
      </c>
      <c r="D92" s="16" t="s">
        <v>45</v>
      </c>
      <c r="E92" s="16" t="s">
        <v>46</v>
      </c>
      <c r="F92" s="16" t="s">
        <v>46</v>
      </c>
      <c r="G92" s="17" t="s">
        <v>254</v>
      </c>
      <c r="H92" s="16">
        <v>13</v>
      </c>
      <c r="I92" s="16">
        <v>1</v>
      </c>
      <c r="J92" s="16" t="s">
        <v>49</v>
      </c>
      <c r="K92" s="16" t="s">
        <v>50</v>
      </c>
      <c r="L92" s="16" t="s">
        <v>51</v>
      </c>
      <c r="M92" s="16" t="s">
        <v>45</v>
      </c>
      <c r="N92" s="16" t="s">
        <v>44</v>
      </c>
      <c r="O92" s="16" t="s">
        <v>52</v>
      </c>
      <c r="P92" s="16" t="s">
        <v>51</v>
      </c>
      <c r="Q92" s="16" t="s">
        <v>45</v>
      </c>
      <c r="R92" s="16" t="s">
        <v>44</v>
      </c>
      <c r="S92" s="16" t="s">
        <v>48</v>
      </c>
      <c r="T92" s="16" t="s">
        <v>53</v>
      </c>
      <c r="U92" s="18">
        <v>2134</v>
      </c>
      <c r="V92" s="54"/>
      <c r="W92" s="19">
        <f t="shared" si="0"/>
        <v>0</v>
      </c>
      <c r="X92" s="55"/>
      <c r="Y92" s="55"/>
      <c r="Z92" s="55"/>
      <c r="AA92" s="56"/>
      <c r="AB92" s="56"/>
      <c r="AC92" s="56"/>
      <c r="AD92" s="55"/>
      <c r="AE92" s="57"/>
      <c r="AF92" s="20">
        <f t="shared" si="8"/>
        <v>0</v>
      </c>
      <c r="AG92" s="18">
        <f aca="true" t="shared" si="9" ref="AG92:AG107">U92*0.1</f>
        <v>213.4</v>
      </c>
      <c r="AH92" s="54"/>
      <c r="AI92" s="19">
        <f t="shared" si="2"/>
        <v>0</v>
      </c>
      <c r="AJ92" s="55"/>
      <c r="AK92" s="55"/>
      <c r="AL92" s="55"/>
      <c r="AM92" s="19" t="s">
        <v>54</v>
      </c>
      <c r="AN92" s="19" t="s">
        <v>54</v>
      </c>
      <c r="AO92" s="19" t="s">
        <v>54</v>
      </c>
      <c r="AP92" s="55"/>
      <c r="AQ92" s="57"/>
      <c r="AR92" s="20">
        <f t="shared" si="3"/>
        <v>0</v>
      </c>
    </row>
    <row r="93" spans="1:44" s="22" customFormat="1" ht="30" customHeight="1">
      <c r="A93" s="14">
        <v>86</v>
      </c>
      <c r="B93" s="23" t="s">
        <v>255</v>
      </c>
      <c r="C93" s="16" t="s">
        <v>44</v>
      </c>
      <c r="D93" s="16" t="s">
        <v>45</v>
      </c>
      <c r="E93" s="16" t="s">
        <v>46</v>
      </c>
      <c r="F93" s="16" t="s">
        <v>46</v>
      </c>
      <c r="G93" s="17" t="s">
        <v>256</v>
      </c>
      <c r="H93" s="16">
        <v>25</v>
      </c>
      <c r="I93" s="16">
        <v>11</v>
      </c>
      <c r="J93" s="16" t="s">
        <v>139</v>
      </c>
      <c r="K93" s="16" t="s">
        <v>140</v>
      </c>
      <c r="L93" s="16" t="s">
        <v>141</v>
      </c>
      <c r="M93" s="16" t="s">
        <v>45</v>
      </c>
      <c r="N93" s="16" t="s">
        <v>44</v>
      </c>
      <c r="O93" s="16" t="s">
        <v>140</v>
      </c>
      <c r="P93" s="16" t="s">
        <v>141</v>
      </c>
      <c r="Q93" s="16" t="s">
        <v>45</v>
      </c>
      <c r="R93" s="16" t="s">
        <v>44</v>
      </c>
      <c r="S93" s="16" t="s">
        <v>48</v>
      </c>
      <c r="T93" s="16" t="s">
        <v>53</v>
      </c>
      <c r="U93" s="18">
        <v>472.94775</v>
      </c>
      <c r="V93" s="54"/>
      <c r="W93" s="19">
        <f t="shared" si="0"/>
        <v>0</v>
      </c>
      <c r="X93" s="55"/>
      <c r="Y93" s="55"/>
      <c r="Z93" s="55"/>
      <c r="AA93" s="56"/>
      <c r="AB93" s="56"/>
      <c r="AC93" s="56"/>
      <c r="AD93" s="55"/>
      <c r="AE93" s="57"/>
      <c r="AF93" s="20">
        <f t="shared" si="8"/>
        <v>0</v>
      </c>
      <c r="AG93" s="18">
        <f t="shared" si="9"/>
        <v>47.294775</v>
      </c>
      <c r="AH93" s="54"/>
      <c r="AI93" s="19">
        <f t="shared" si="2"/>
        <v>0</v>
      </c>
      <c r="AJ93" s="55"/>
      <c r="AK93" s="55"/>
      <c r="AL93" s="55"/>
      <c r="AM93" s="19" t="s">
        <v>54</v>
      </c>
      <c r="AN93" s="19" t="s">
        <v>54</v>
      </c>
      <c r="AO93" s="19" t="s">
        <v>54</v>
      </c>
      <c r="AP93" s="55"/>
      <c r="AQ93" s="57"/>
      <c r="AR93" s="20">
        <f t="shared" si="3"/>
        <v>0</v>
      </c>
    </row>
    <row r="94" spans="1:44" s="22" customFormat="1" ht="30" customHeight="1">
      <c r="A94" s="14">
        <v>87</v>
      </c>
      <c r="B94" s="30" t="s">
        <v>257</v>
      </c>
      <c r="C94" s="16" t="s">
        <v>44</v>
      </c>
      <c r="D94" s="16" t="s">
        <v>45</v>
      </c>
      <c r="E94" s="16" t="s">
        <v>46</v>
      </c>
      <c r="F94" s="16" t="s">
        <v>46</v>
      </c>
      <c r="G94" s="17" t="s">
        <v>258</v>
      </c>
      <c r="H94" s="16">
        <v>25</v>
      </c>
      <c r="I94" s="16">
        <v>11</v>
      </c>
      <c r="J94" s="16" t="s">
        <v>49</v>
      </c>
      <c r="K94" s="16" t="s">
        <v>50</v>
      </c>
      <c r="L94" s="16" t="s">
        <v>51</v>
      </c>
      <c r="M94" s="16" t="s">
        <v>45</v>
      </c>
      <c r="N94" s="16" t="s">
        <v>44</v>
      </c>
      <c r="O94" s="16" t="s">
        <v>52</v>
      </c>
      <c r="P94" s="16" t="s">
        <v>51</v>
      </c>
      <c r="Q94" s="16" t="s">
        <v>45</v>
      </c>
      <c r="R94" s="16" t="s">
        <v>44</v>
      </c>
      <c r="S94" s="16" t="s">
        <v>48</v>
      </c>
      <c r="T94" s="16" t="s">
        <v>53</v>
      </c>
      <c r="U94" s="18">
        <v>2467.17075</v>
      </c>
      <c r="V94" s="54"/>
      <c r="W94" s="19">
        <f t="shared" si="0"/>
        <v>0</v>
      </c>
      <c r="X94" s="55"/>
      <c r="Y94" s="55"/>
      <c r="Z94" s="55"/>
      <c r="AA94" s="56"/>
      <c r="AB94" s="56"/>
      <c r="AC94" s="56"/>
      <c r="AD94" s="55"/>
      <c r="AE94" s="57"/>
      <c r="AF94" s="20">
        <f t="shared" si="8"/>
        <v>0</v>
      </c>
      <c r="AG94" s="18">
        <f t="shared" si="9"/>
        <v>246.71707500000002</v>
      </c>
      <c r="AH94" s="54"/>
      <c r="AI94" s="19">
        <f t="shared" si="2"/>
        <v>0</v>
      </c>
      <c r="AJ94" s="55"/>
      <c r="AK94" s="55"/>
      <c r="AL94" s="55"/>
      <c r="AM94" s="19" t="s">
        <v>54</v>
      </c>
      <c r="AN94" s="19" t="s">
        <v>54</v>
      </c>
      <c r="AO94" s="19" t="s">
        <v>54</v>
      </c>
      <c r="AP94" s="55"/>
      <c r="AQ94" s="57"/>
      <c r="AR94" s="20">
        <f t="shared" si="3"/>
        <v>0</v>
      </c>
    </row>
    <row r="95" spans="1:44" s="22" customFormat="1" ht="30" customHeight="1">
      <c r="A95" s="14">
        <v>88</v>
      </c>
      <c r="B95" s="23" t="s">
        <v>259</v>
      </c>
      <c r="C95" s="31" t="s">
        <v>44</v>
      </c>
      <c r="D95" s="16" t="s">
        <v>45</v>
      </c>
      <c r="E95" s="16" t="s">
        <v>46</v>
      </c>
      <c r="F95" s="16" t="s">
        <v>46</v>
      </c>
      <c r="G95" s="17" t="s">
        <v>260</v>
      </c>
      <c r="H95" s="16">
        <v>25</v>
      </c>
      <c r="I95" s="16">
        <v>11</v>
      </c>
      <c r="J95" s="16" t="s">
        <v>49</v>
      </c>
      <c r="K95" s="16" t="s">
        <v>50</v>
      </c>
      <c r="L95" s="16" t="s">
        <v>51</v>
      </c>
      <c r="M95" s="16" t="s">
        <v>45</v>
      </c>
      <c r="N95" s="16" t="s">
        <v>44</v>
      </c>
      <c r="O95" s="16" t="s">
        <v>261</v>
      </c>
      <c r="P95" s="16" t="s">
        <v>262</v>
      </c>
      <c r="Q95" s="16" t="s">
        <v>45</v>
      </c>
      <c r="R95" s="16" t="s">
        <v>44</v>
      </c>
      <c r="S95" s="16" t="s">
        <v>48</v>
      </c>
      <c r="T95" s="16" t="s">
        <v>53</v>
      </c>
      <c r="U95" s="18">
        <v>4552.62225</v>
      </c>
      <c r="V95" s="54"/>
      <c r="W95" s="19">
        <f t="shared" si="0"/>
        <v>0</v>
      </c>
      <c r="X95" s="55"/>
      <c r="Y95" s="55"/>
      <c r="Z95" s="55"/>
      <c r="AA95" s="56"/>
      <c r="AB95" s="56"/>
      <c r="AC95" s="56"/>
      <c r="AD95" s="55"/>
      <c r="AE95" s="57"/>
      <c r="AF95" s="20">
        <f t="shared" si="8"/>
        <v>0</v>
      </c>
      <c r="AG95" s="18">
        <f t="shared" si="9"/>
        <v>455.26222500000006</v>
      </c>
      <c r="AH95" s="54"/>
      <c r="AI95" s="19">
        <f t="shared" si="2"/>
        <v>0</v>
      </c>
      <c r="AJ95" s="55"/>
      <c r="AK95" s="55"/>
      <c r="AL95" s="55"/>
      <c r="AM95" s="19" t="s">
        <v>54</v>
      </c>
      <c r="AN95" s="19" t="s">
        <v>54</v>
      </c>
      <c r="AO95" s="19" t="s">
        <v>54</v>
      </c>
      <c r="AP95" s="55"/>
      <c r="AQ95" s="57"/>
      <c r="AR95" s="20">
        <f t="shared" si="3"/>
        <v>0</v>
      </c>
    </row>
    <row r="96" spans="1:44" s="22" customFormat="1" ht="30" customHeight="1">
      <c r="A96" s="14">
        <v>89</v>
      </c>
      <c r="B96" s="32" t="s">
        <v>263</v>
      </c>
      <c r="C96" s="33" t="s">
        <v>44</v>
      </c>
      <c r="D96" s="13" t="s">
        <v>45</v>
      </c>
      <c r="E96" s="13" t="s">
        <v>46</v>
      </c>
      <c r="F96" s="16" t="s">
        <v>46</v>
      </c>
      <c r="G96" s="17" t="s">
        <v>264</v>
      </c>
      <c r="H96" s="16">
        <v>50</v>
      </c>
      <c r="I96" s="16">
        <v>22</v>
      </c>
      <c r="J96" s="16" t="s">
        <v>49</v>
      </c>
      <c r="K96" s="16" t="s">
        <v>50</v>
      </c>
      <c r="L96" s="16" t="s">
        <v>51</v>
      </c>
      <c r="M96" s="16" t="s">
        <v>45</v>
      </c>
      <c r="N96" s="16" t="s">
        <v>44</v>
      </c>
      <c r="O96" s="16" t="s">
        <v>52</v>
      </c>
      <c r="P96" s="16" t="s">
        <v>51</v>
      </c>
      <c r="Q96" s="16" t="s">
        <v>45</v>
      </c>
      <c r="R96" s="16" t="s">
        <v>44</v>
      </c>
      <c r="S96" s="16" t="s">
        <v>48</v>
      </c>
      <c r="T96" s="16" t="s">
        <v>53</v>
      </c>
      <c r="U96" s="18">
        <v>1982.2192499999999</v>
      </c>
      <c r="V96" s="54"/>
      <c r="W96" s="19">
        <f t="shared" si="0"/>
        <v>0</v>
      </c>
      <c r="X96" s="55"/>
      <c r="Y96" s="55"/>
      <c r="Z96" s="55"/>
      <c r="AA96" s="56"/>
      <c r="AB96" s="56"/>
      <c r="AC96" s="56"/>
      <c r="AD96" s="55"/>
      <c r="AE96" s="57"/>
      <c r="AF96" s="20">
        <f t="shared" si="8"/>
        <v>0</v>
      </c>
      <c r="AG96" s="18">
        <f t="shared" si="9"/>
        <v>198.221925</v>
      </c>
      <c r="AH96" s="54"/>
      <c r="AI96" s="19">
        <f t="shared" si="2"/>
        <v>0</v>
      </c>
      <c r="AJ96" s="55"/>
      <c r="AK96" s="55"/>
      <c r="AL96" s="55"/>
      <c r="AM96" s="19" t="s">
        <v>54</v>
      </c>
      <c r="AN96" s="19" t="s">
        <v>54</v>
      </c>
      <c r="AO96" s="19" t="s">
        <v>54</v>
      </c>
      <c r="AP96" s="55"/>
      <c r="AQ96" s="57"/>
      <c r="AR96" s="20">
        <f t="shared" si="3"/>
        <v>0</v>
      </c>
    </row>
    <row r="97" spans="1:44" s="22" customFormat="1" ht="30" customHeight="1">
      <c r="A97" s="14">
        <v>90</v>
      </c>
      <c r="B97" s="23" t="s">
        <v>265</v>
      </c>
      <c r="C97" s="34" t="s">
        <v>44</v>
      </c>
      <c r="D97" s="35" t="s">
        <v>45</v>
      </c>
      <c r="E97" s="35" t="s">
        <v>46</v>
      </c>
      <c r="F97" s="16" t="s">
        <v>46</v>
      </c>
      <c r="G97" s="17" t="s">
        <v>266</v>
      </c>
      <c r="H97" s="16">
        <v>32</v>
      </c>
      <c r="I97" s="16">
        <v>14</v>
      </c>
      <c r="J97" s="16" t="s">
        <v>202</v>
      </c>
      <c r="K97" s="16" t="s">
        <v>203</v>
      </c>
      <c r="L97" s="16" t="s">
        <v>204</v>
      </c>
      <c r="M97" s="16" t="s">
        <v>45</v>
      </c>
      <c r="N97" s="16" t="s">
        <v>44</v>
      </c>
      <c r="O97" s="27" t="s">
        <v>203</v>
      </c>
      <c r="P97" s="16" t="s">
        <v>204</v>
      </c>
      <c r="Q97" s="16" t="s">
        <v>45</v>
      </c>
      <c r="R97" s="16" t="s">
        <v>44</v>
      </c>
      <c r="S97" s="16" t="s">
        <v>48</v>
      </c>
      <c r="T97" s="16" t="s">
        <v>53</v>
      </c>
      <c r="U97" s="18">
        <v>4997.561249999999</v>
      </c>
      <c r="V97" s="54"/>
      <c r="W97" s="19">
        <f t="shared" si="0"/>
        <v>0</v>
      </c>
      <c r="X97" s="55"/>
      <c r="Y97" s="55"/>
      <c r="Z97" s="55"/>
      <c r="AA97" s="56"/>
      <c r="AB97" s="56"/>
      <c r="AC97" s="56"/>
      <c r="AD97" s="55"/>
      <c r="AE97" s="57"/>
      <c r="AF97" s="20">
        <f t="shared" si="8"/>
        <v>0</v>
      </c>
      <c r="AG97" s="18">
        <f t="shared" si="9"/>
        <v>499.7561249999999</v>
      </c>
      <c r="AH97" s="54"/>
      <c r="AI97" s="19">
        <f t="shared" si="2"/>
        <v>0</v>
      </c>
      <c r="AJ97" s="55"/>
      <c r="AK97" s="55"/>
      <c r="AL97" s="55"/>
      <c r="AM97" s="19" t="s">
        <v>54</v>
      </c>
      <c r="AN97" s="19" t="s">
        <v>54</v>
      </c>
      <c r="AO97" s="19" t="s">
        <v>54</v>
      </c>
      <c r="AP97" s="55"/>
      <c r="AQ97" s="57"/>
      <c r="AR97" s="20">
        <f t="shared" si="3"/>
        <v>0</v>
      </c>
    </row>
    <row r="98" spans="1:44" s="22" customFormat="1" ht="30" customHeight="1">
      <c r="A98" s="14">
        <v>91</v>
      </c>
      <c r="B98" s="23" t="s">
        <v>267</v>
      </c>
      <c r="C98" s="31" t="s">
        <v>44</v>
      </c>
      <c r="D98" s="16" t="s">
        <v>45</v>
      </c>
      <c r="E98" s="16" t="s">
        <v>46</v>
      </c>
      <c r="F98" s="16" t="s">
        <v>46</v>
      </c>
      <c r="G98" s="17" t="s">
        <v>268</v>
      </c>
      <c r="H98" s="16">
        <v>40</v>
      </c>
      <c r="I98" s="16">
        <v>17</v>
      </c>
      <c r="J98" s="16" t="s">
        <v>139</v>
      </c>
      <c r="K98" s="16" t="s">
        <v>140</v>
      </c>
      <c r="L98" s="16" t="s">
        <v>141</v>
      </c>
      <c r="M98" s="16" t="s">
        <v>45</v>
      </c>
      <c r="N98" s="16" t="s">
        <v>44</v>
      </c>
      <c r="O98" s="16" t="s">
        <v>140</v>
      </c>
      <c r="P98" s="16" t="s">
        <v>141</v>
      </c>
      <c r="Q98" s="16" t="s">
        <v>45</v>
      </c>
      <c r="R98" s="16" t="s">
        <v>44</v>
      </c>
      <c r="S98" s="16" t="s">
        <v>48</v>
      </c>
      <c r="T98" s="16" t="s">
        <v>53</v>
      </c>
      <c r="U98" s="18">
        <v>5348.870999999999</v>
      </c>
      <c r="V98" s="54"/>
      <c r="W98" s="19">
        <f t="shared" si="0"/>
        <v>0</v>
      </c>
      <c r="X98" s="55"/>
      <c r="Y98" s="55"/>
      <c r="Z98" s="55"/>
      <c r="AA98" s="56"/>
      <c r="AB98" s="56"/>
      <c r="AC98" s="56"/>
      <c r="AD98" s="55"/>
      <c r="AE98" s="57"/>
      <c r="AF98" s="20">
        <f t="shared" si="8"/>
        <v>0</v>
      </c>
      <c r="AG98" s="18">
        <f t="shared" si="9"/>
        <v>534.8870999999999</v>
      </c>
      <c r="AH98" s="54"/>
      <c r="AI98" s="19">
        <f t="shared" si="2"/>
        <v>0</v>
      </c>
      <c r="AJ98" s="55"/>
      <c r="AK98" s="55"/>
      <c r="AL98" s="55"/>
      <c r="AM98" s="19" t="s">
        <v>54</v>
      </c>
      <c r="AN98" s="19" t="s">
        <v>54</v>
      </c>
      <c r="AO98" s="19" t="s">
        <v>54</v>
      </c>
      <c r="AP98" s="55"/>
      <c r="AQ98" s="57"/>
      <c r="AR98" s="20">
        <f t="shared" si="3"/>
        <v>0</v>
      </c>
    </row>
    <row r="99" spans="1:44" s="22" customFormat="1" ht="30" customHeight="1">
      <c r="A99" s="14">
        <v>92</v>
      </c>
      <c r="B99" s="23" t="s">
        <v>269</v>
      </c>
      <c r="C99" s="31" t="s">
        <v>44</v>
      </c>
      <c r="D99" s="16" t="s">
        <v>45</v>
      </c>
      <c r="E99" s="16" t="s">
        <v>46</v>
      </c>
      <c r="F99" s="16" t="s">
        <v>46</v>
      </c>
      <c r="G99" s="17" t="s">
        <v>270</v>
      </c>
      <c r="H99" s="16">
        <v>25</v>
      </c>
      <c r="I99" s="16">
        <v>11</v>
      </c>
      <c r="J99" s="16" t="s">
        <v>139</v>
      </c>
      <c r="K99" s="16" t="s">
        <v>140</v>
      </c>
      <c r="L99" s="16" t="s">
        <v>141</v>
      </c>
      <c r="M99" s="16" t="s">
        <v>45</v>
      </c>
      <c r="N99" s="16" t="s">
        <v>44</v>
      </c>
      <c r="O99" s="16" t="s">
        <v>140</v>
      </c>
      <c r="P99" s="16" t="s">
        <v>141</v>
      </c>
      <c r="Q99" s="16" t="s">
        <v>45</v>
      </c>
      <c r="R99" s="16" t="s">
        <v>44</v>
      </c>
      <c r="S99" s="16" t="s">
        <v>48</v>
      </c>
      <c r="T99" s="16" t="s">
        <v>53</v>
      </c>
      <c r="U99" s="18">
        <v>7776.8295</v>
      </c>
      <c r="V99" s="54"/>
      <c r="W99" s="19">
        <f t="shared" si="0"/>
        <v>0</v>
      </c>
      <c r="X99" s="55"/>
      <c r="Y99" s="55"/>
      <c r="Z99" s="55"/>
      <c r="AA99" s="56"/>
      <c r="AB99" s="56"/>
      <c r="AC99" s="56"/>
      <c r="AD99" s="55"/>
      <c r="AE99" s="57"/>
      <c r="AF99" s="20">
        <f t="shared" si="8"/>
        <v>0</v>
      </c>
      <c r="AG99" s="18">
        <f t="shared" si="9"/>
        <v>777.68295</v>
      </c>
      <c r="AH99" s="54"/>
      <c r="AI99" s="19">
        <f t="shared" si="2"/>
        <v>0</v>
      </c>
      <c r="AJ99" s="55"/>
      <c r="AK99" s="55"/>
      <c r="AL99" s="55"/>
      <c r="AM99" s="19" t="s">
        <v>54</v>
      </c>
      <c r="AN99" s="19" t="s">
        <v>54</v>
      </c>
      <c r="AO99" s="19" t="s">
        <v>54</v>
      </c>
      <c r="AP99" s="55"/>
      <c r="AQ99" s="57"/>
      <c r="AR99" s="20">
        <f t="shared" si="3"/>
        <v>0</v>
      </c>
    </row>
    <row r="100" spans="1:44" s="22" customFormat="1" ht="30" customHeight="1">
      <c r="A100" s="14">
        <v>93</v>
      </c>
      <c r="B100" s="23" t="s">
        <v>271</v>
      </c>
      <c r="C100" s="31" t="s">
        <v>44</v>
      </c>
      <c r="D100" s="16" t="s">
        <v>45</v>
      </c>
      <c r="E100" s="16" t="s">
        <v>46</v>
      </c>
      <c r="F100" s="16" t="s">
        <v>309</v>
      </c>
      <c r="G100" s="17" t="s">
        <v>272</v>
      </c>
      <c r="H100" s="16">
        <v>63</v>
      </c>
      <c r="I100" s="16">
        <v>27</v>
      </c>
      <c r="J100" s="16" t="s">
        <v>49</v>
      </c>
      <c r="K100" s="16" t="s">
        <v>50</v>
      </c>
      <c r="L100" s="16" t="s">
        <v>51</v>
      </c>
      <c r="M100" s="16" t="s">
        <v>45</v>
      </c>
      <c r="N100" s="16" t="s">
        <v>44</v>
      </c>
      <c r="O100" s="16" t="s">
        <v>273</v>
      </c>
      <c r="P100" s="16" t="s">
        <v>274</v>
      </c>
      <c r="Q100" s="16" t="s">
        <v>45</v>
      </c>
      <c r="R100" s="16" t="s">
        <v>44</v>
      </c>
      <c r="S100" s="16" t="s">
        <v>48</v>
      </c>
      <c r="T100" s="16" t="s">
        <v>53</v>
      </c>
      <c r="U100" s="18">
        <v>1000</v>
      </c>
      <c r="V100" s="54"/>
      <c r="W100" s="19">
        <f t="shared" si="0"/>
        <v>0</v>
      </c>
      <c r="X100" s="55"/>
      <c r="Y100" s="55"/>
      <c r="Z100" s="55"/>
      <c r="AA100" s="56"/>
      <c r="AB100" s="56"/>
      <c r="AC100" s="56"/>
      <c r="AD100" s="55"/>
      <c r="AE100" s="57"/>
      <c r="AF100" s="20">
        <f t="shared" si="8"/>
        <v>0</v>
      </c>
      <c r="AG100" s="18">
        <f t="shared" si="9"/>
        <v>100</v>
      </c>
      <c r="AH100" s="54"/>
      <c r="AI100" s="19">
        <f t="shared" si="2"/>
        <v>0</v>
      </c>
      <c r="AJ100" s="55"/>
      <c r="AK100" s="55"/>
      <c r="AL100" s="55"/>
      <c r="AM100" s="19" t="s">
        <v>54</v>
      </c>
      <c r="AN100" s="19" t="s">
        <v>54</v>
      </c>
      <c r="AO100" s="19" t="s">
        <v>54</v>
      </c>
      <c r="AP100" s="55"/>
      <c r="AQ100" s="57"/>
      <c r="AR100" s="20">
        <f t="shared" si="3"/>
        <v>0</v>
      </c>
    </row>
    <row r="101" spans="1:44" s="22" customFormat="1" ht="30" customHeight="1">
      <c r="A101" s="14">
        <v>94</v>
      </c>
      <c r="B101" s="24" t="s">
        <v>275</v>
      </c>
      <c r="C101" s="31" t="s">
        <v>44</v>
      </c>
      <c r="D101" s="16" t="s">
        <v>45</v>
      </c>
      <c r="E101" s="16" t="s">
        <v>46</v>
      </c>
      <c r="F101" s="16" t="s">
        <v>46</v>
      </c>
      <c r="G101" s="17" t="s">
        <v>276</v>
      </c>
      <c r="H101" s="16">
        <v>25</v>
      </c>
      <c r="I101" s="16">
        <v>11</v>
      </c>
      <c r="J101" s="16" t="s">
        <v>49</v>
      </c>
      <c r="K101" s="16" t="s">
        <v>50</v>
      </c>
      <c r="L101" s="16" t="s">
        <v>51</v>
      </c>
      <c r="M101" s="16" t="s">
        <v>45</v>
      </c>
      <c r="N101" s="16" t="s">
        <v>44</v>
      </c>
      <c r="O101" s="16" t="s">
        <v>52</v>
      </c>
      <c r="P101" s="16" t="s">
        <v>51</v>
      </c>
      <c r="Q101" s="16" t="s">
        <v>45</v>
      </c>
      <c r="R101" s="16" t="s">
        <v>44</v>
      </c>
      <c r="S101" s="16" t="s">
        <v>48</v>
      </c>
      <c r="T101" s="16" t="s">
        <v>53</v>
      </c>
      <c r="U101" s="18">
        <v>4066.8705000000004</v>
      </c>
      <c r="V101" s="54"/>
      <c r="W101" s="19">
        <f t="shared" si="0"/>
        <v>0</v>
      </c>
      <c r="X101" s="55"/>
      <c r="Y101" s="55"/>
      <c r="Z101" s="55"/>
      <c r="AA101" s="56"/>
      <c r="AB101" s="56"/>
      <c r="AC101" s="56"/>
      <c r="AD101" s="55"/>
      <c r="AE101" s="57"/>
      <c r="AF101" s="20">
        <f t="shared" si="8"/>
        <v>0</v>
      </c>
      <c r="AG101" s="18">
        <f t="shared" si="9"/>
        <v>406.68705000000006</v>
      </c>
      <c r="AH101" s="54"/>
      <c r="AI101" s="19">
        <f t="shared" si="2"/>
        <v>0</v>
      </c>
      <c r="AJ101" s="55"/>
      <c r="AK101" s="55"/>
      <c r="AL101" s="55"/>
      <c r="AM101" s="19" t="s">
        <v>54</v>
      </c>
      <c r="AN101" s="19" t="s">
        <v>54</v>
      </c>
      <c r="AO101" s="19" t="s">
        <v>54</v>
      </c>
      <c r="AP101" s="55"/>
      <c r="AQ101" s="57"/>
      <c r="AR101" s="20">
        <f t="shared" si="3"/>
        <v>0</v>
      </c>
    </row>
    <row r="102" spans="1:44" s="22" customFormat="1" ht="30" customHeight="1">
      <c r="A102" s="14">
        <v>95</v>
      </c>
      <c r="B102" s="24" t="s">
        <v>277</v>
      </c>
      <c r="C102" s="31" t="s">
        <v>44</v>
      </c>
      <c r="D102" s="16" t="s">
        <v>45</v>
      </c>
      <c r="E102" s="16" t="s">
        <v>46</v>
      </c>
      <c r="F102" s="16" t="s">
        <v>46</v>
      </c>
      <c r="G102" s="17" t="s">
        <v>278</v>
      </c>
      <c r="H102" s="16">
        <v>25</v>
      </c>
      <c r="I102" s="16">
        <v>11</v>
      </c>
      <c r="J102" s="16" t="s">
        <v>49</v>
      </c>
      <c r="K102" s="16" t="s">
        <v>50</v>
      </c>
      <c r="L102" s="16" t="s">
        <v>51</v>
      </c>
      <c r="M102" s="16" t="s">
        <v>45</v>
      </c>
      <c r="N102" s="16" t="s">
        <v>44</v>
      </c>
      <c r="O102" s="16" t="s">
        <v>52</v>
      </c>
      <c r="P102" s="16" t="s">
        <v>51</v>
      </c>
      <c r="Q102" s="16" t="s">
        <v>45</v>
      </c>
      <c r="R102" s="16" t="s">
        <v>44</v>
      </c>
      <c r="S102" s="16" t="s">
        <v>48</v>
      </c>
      <c r="T102" s="16" t="s">
        <v>53</v>
      </c>
      <c r="U102" s="18">
        <v>96.03000000000002</v>
      </c>
      <c r="V102" s="54"/>
      <c r="W102" s="19">
        <f t="shared" si="0"/>
        <v>0</v>
      </c>
      <c r="X102" s="55"/>
      <c r="Y102" s="55"/>
      <c r="Z102" s="55"/>
      <c r="AA102" s="56"/>
      <c r="AB102" s="56"/>
      <c r="AC102" s="56"/>
      <c r="AD102" s="55"/>
      <c r="AE102" s="57"/>
      <c r="AF102" s="20">
        <f t="shared" si="8"/>
        <v>0</v>
      </c>
      <c r="AG102" s="18">
        <f t="shared" si="9"/>
        <v>9.603000000000002</v>
      </c>
      <c r="AH102" s="54"/>
      <c r="AI102" s="19">
        <f t="shared" si="2"/>
        <v>0</v>
      </c>
      <c r="AJ102" s="55"/>
      <c r="AK102" s="55"/>
      <c r="AL102" s="55"/>
      <c r="AM102" s="19" t="s">
        <v>54</v>
      </c>
      <c r="AN102" s="19" t="s">
        <v>54</v>
      </c>
      <c r="AO102" s="19" t="s">
        <v>54</v>
      </c>
      <c r="AP102" s="55"/>
      <c r="AQ102" s="57"/>
      <c r="AR102" s="20">
        <f t="shared" si="3"/>
        <v>0</v>
      </c>
    </row>
    <row r="103" spans="1:44" s="22" customFormat="1" ht="30" customHeight="1">
      <c r="A103" s="14">
        <v>96</v>
      </c>
      <c r="B103" s="36" t="s">
        <v>279</v>
      </c>
      <c r="C103" s="16" t="s">
        <v>44</v>
      </c>
      <c r="D103" s="16" t="s">
        <v>45</v>
      </c>
      <c r="E103" s="16" t="s">
        <v>166</v>
      </c>
      <c r="F103" s="16" t="s">
        <v>166</v>
      </c>
      <c r="G103" s="17" t="s">
        <v>280</v>
      </c>
      <c r="H103" s="16">
        <v>100</v>
      </c>
      <c r="I103" s="16">
        <v>45</v>
      </c>
      <c r="J103" s="16" t="s">
        <v>49</v>
      </c>
      <c r="K103" s="16" t="s">
        <v>50</v>
      </c>
      <c r="L103" s="16" t="s">
        <v>51</v>
      </c>
      <c r="M103" s="16" t="s">
        <v>45</v>
      </c>
      <c r="N103" s="16" t="s">
        <v>44</v>
      </c>
      <c r="O103" s="16" t="s">
        <v>281</v>
      </c>
      <c r="P103" s="16" t="s">
        <v>282</v>
      </c>
      <c r="Q103" s="16" t="s">
        <v>45</v>
      </c>
      <c r="R103" s="16" t="s">
        <v>44</v>
      </c>
      <c r="S103" s="16" t="s">
        <v>48</v>
      </c>
      <c r="T103" s="16" t="s">
        <v>53</v>
      </c>
      <c r="U103" s="18">
        <v>88000</v>
      </c>
      <c r="V103" s="54"/>
      <c r="W103" s="19">
        <f t="shared" si="0"/>
        <v>0</v>
      </c>
      <c r="X103" s="55"/>
      <c r="Y103" s="55"/>
      <c r="Z103" s="55"/>
      <c r="AA103" s="56"/>
      <c r="AB103" s="56"/>
      <c r="AC103" s="56"/>
      <c r="AD103" s="55"/>
      <c r="AE103" s="57"/>
      <c r="AF103" s="20">
        <f t="shared" si="8"/>
        <v>0</v>
      </c>
      <c r="AG103" s="18">
        <f t="shared" si="9"/>
        <v>8800</v>
      </c>
      <c r="AH103" s="54"/>
      <c r="AI103" s="19">
        <f t="shared" si="2"/>
        <v>0</v>
      </c>
      <c r="AJ103" s="55"/>
      <c r="AK103" s="55"/>
      <c r="AL103" s="55"/>
      <c r="AM103" s="19" t="s">
        <v>54</v>
      </c>
      <c r="AN103" s="19" t="s">
        <v>54</v>
      </c>
      <c r="AO103" s="19" t="s">
        <v>54</v>
      </c>
      <c r="AP103" s="55"/>
      <c r="AQ103" s="57"/>
      <c r="AR103" s="20">
        <f t="shared" si="3"/>
        <v>0</v>
      </c>
    </row>
    <row r="104" spans="1:44" s="22" customFormat="1" ht="30" customHeight="1">
      <c r="A104" s="14">
        <v>97</v>
      </c>
      <c r="B104" s="15" t="s">
        <v>283</v>
      </c>
      <c r="C104" s="16" t="s">
        <v>44</v>
      </c>
      <c r="D104" s="16" t="s">
        <v>45</v>
      </c>
      <c r="E104" s="16" t="s">
        <v>46</v>
      </c>
      <c r="F104" s="16" t="s">
        <v>46</v>
      </c>
      <c r="G104" s="17" t="s">
        <v>284</v>
      </c>
      <c r="H104" s="16">
        <v>25</v>
      </c>
      <c r="I104" s="16">
        <v>4</v>
      </c>
      <c r="J104" s="16" t="s">
        <v>49</v>
      </c>
      <c r="K104" s="16" t="s">
        <v>50</v>
      </c>
      <c r="L104" s="16" t="s">
        <v>51</v>
      </c>
      <c r="M104" s="16" t="s">
        <v>45</v>
      </c>
      <c r="N104" s="16" t="s">
        <v>44</v>
      </c>
      <c r="O104" s="16" t="s">
        <v>52</v>
      </c>
      <c r="P104" s="16" t="s">
        <v>51</v>
      </c>
      <c r="Q104" s="16" t="s">
        <v>45</v>
      </c>
      <c r="R104" s="16" t="s">
        <v>44</v>
      </c>
      <c r="S104" s="16" t="s">
        <v>48</v>
      </c>
      <c r="T104" s="16" t="s">
        <v>53</v>
      </c>
      <c r="U104" s="18">
        <v>8324.200499999999</v>
      </c>
      <c r="V104" s="54"/>
      <c r="W104" s="19">
        <f t="shared" si="0"/>
        <v>0</v>
      </c>
      <c r="X104" s="55"/>
      <c r="Y104" s="55"/>
      <c r="Z104" s="55"/>
      <c r="AA104" s="56"/>
      <c r="AB104" s="56"/>
      <c r="AC104" s="56"/>
      <c r="AD104" s="55"/>
      <c r="AE104" s="57"/>
      <c r="AF104" s="20">
        <f t="shared" si="8"/>
        <v>0</v>
      </c>
      <c r="AG104" s="18">
        <f t="shared" si="9"/>
        <v>832.42005</v>
      </c>
      <c r="AH104" s="54"/>
      <c r="AI104" s="19">
        <f t="shared" si="2"/>
        <v>0</v>
      </c>
      <c r="AJ104" s="55"/>
      <c r="AK104" s="55"/>
      <c r="AL104" s="55"/>
      <c r="AM104" s="19" t="s">
        <v>54</v>
      </c>
      <c r="AN104" s="19" t="s">
        <v>54</v>
      </c>
      <c r="AO104" s="19" t="s">
        <v>54</v>
      </c>
      <c r="AP104" s="55"/>
      <c r="AQ104" s="57"/>
      <c r="AR104" s="20">
        <f t="shared" si="3"/>
        <v>0</v>
      </c>
    </row>
    <row r="105" spans="1:44" s="37" customFormat="1" ht="30" customHeight="1">
      <c r="A105" s="14">
        <v>98</v>
      </c>
      <c r="B105" s="24" t="s">
        <v>285</v>
      </c>
      <c r="C105" s="16" t="s">
        <v>44</v>
      </c>
      <c r="D105" s="16" t="s">
        <v>45</v>
      </c>
      <c r="E105" s="16" t="s">
        <v>46</v>
      </c>
      <c r="F105" s="16" t="s">
        <v>46</v>
      </c>
      <c r="G105" s="17" t="s">
        <v>286</v>
      </c>
      <c r="H105" s="16">
        <v>25</v>
      </c>
      <c r="I105" s="16">
        <v>11</v>
      </c>
      <c r="J105" s="16" t="s">
        <v>49</v>
      </c>
      <c r="K105" s="16" t="s">
        <v>50</v>
      </c>
      <c r="L105" s="16" t="s">
        <v>51</v>
      </c>
      <c r="M105" s="16" t="s">
        <v>45</v>
      </c>
      <c r="N105" s="16" t="s">
        <v>44</v>
      </c>
      <c r="O105" s="16" t="s">
        <v>52</v>
      </c>
      <c r="P105" s="16" t="s">
        <v>51</v>
      </c>
      <c r="Q105" s="16" t="s">
        <v>45</v>
      </c>
      <c r="R105" s="16" t="s">
        <v>44</v>
      </c>
      <c r="S105" s="16" t="s">
        <v>48</v>
      </c>
      <c r="T105" s="16" t="s">
        <v>53</v>
      </c>
      <c r="U105" s="18">
        <v>533.5</v>
      </c>
      <c r="V105" s="54"/>
      <c r="W105" s="19">
        <f t="shared" si="0"/>
        <v>0</v>
      </c>
      <c r="X105" s="55"/>
      <c r="Y105" s="55"/>
      <c r="Z105" s="55"/>
      <c r="AA105" s="56"/>
      <c r="AB105" s="56"/>
      <c r="AC105" s="56"/>
      <c r="AD105" s="55"/>
      <c r="AE105" s="57"/>
      <c r="AF105" s="20">
        <f t="shared" si="8"/>
        <v>0</v>
      </c>
      <c r="AG105" s="18">
        <f t="shared" si="9"/>
        <v>53.35</v>
      </c>
      <c r="AH105" s="54"/>
      <c r="AI105" s="19">
        <f t="shared" si="2"/>
        <v>0</v>
      </c>
      <c r="AJ105" s="55"/>
      <c r="AK105" s="55"/>
      <c r="AL105" s="55"/>
      <c r="AM105" s="19" t="s">
        <v>54</v>
      </c>
      <c r="AN105" s="19" t="s">
        <v>54</v>
      </c>
      <c r="AO105" s="19" t="s">
        <v>54</v>
      </c>
      <c r="AP105" s="55"/>
      <c r="AQ105" s="57"/>
      <c r="AR105" s="20">
        <f t="shared" si="3"/>
        <v>0</v>
      </c>
    </row>
    <row r="106" spans="1:44" s="37" customFormat="1" ht="30" customHeight="1">
      <c r="A106" s="14">
        <v>99</v>
      </c>
      <c r="B106" s="15" t="s">
        <v>283</v>
      </c>
      <c r="C106" s="16" t="s">
        <v>44</v>
      </c>
      <c r="D106" s="16" t="s">
        <v>45</v>
      </c>
      <c r="E106" s="16" t="s">
        <v>46</v>
      </c>
      <c r="F106" s="16" t="s">
        <v>46</v>
      </c>
      <c r="G106" s="17" t="s">
        <v>287</v>
      </c>
      <c r="H106" s="16">
        <v>25</v>
      </c>
      <c r="I106" s="16">
        <v>4</v>
      </c>
      <c r="J106" s="16" t="s">
        <v>49</v>
      </c>
      <c r="K106" s="16" t="s">
        <v>50</v>
      </c>
      <c r="L106" s="16" t="s">
        <v>51</v>
      </c>
      <c r="M106" s="16" t="s">
        <v>45</v>
      </c>
      <c r="N106" s="16" t="s">
        <v>44</v>
      </c>
      <c r="O106" s="16" t="s">
        <v>52</v>
      </c>
      <c r="P106" s="16" t="s">
        <v>51</v>
      </c>
      <c r="Q106" s="16" t="s">
        <v>45</v>
      </c>
      <c r="R106" s="16" t="s">
        <v>44</v>
      </c>
      <c r="S106" s="16" t="s">
        <v>48</v>
      </c>
      <c r="T106" s="16" t="s">
        <v>53</v>
      </c>
      <c r="U106" s="18">
        <v>2602.4129999999996</v>
      </c>
      <c r="V106" s="54"/>
      <c r="W106" s="19">
        <f t="shared" si="0"/>
        <v>0</v>
      </c>
      <c r="X106" s="55"/>
      <c r="Y106" s="55"/>
      <c r="Z106" s="55"/>
      <c r="AA106" s="56"/>
      <c r="AB106" s="56"/>
      <c r="AC106" s="56"/>
      <c r="AD106" s="55"/>
      <c r="AE106" s="57"/>
      <c r="AF106" s="20">
        <f t="shared" si="8"/>
        <v>0</v>
      </c>
      <c r="AG106" s="18">
        <f t="shared" si="9"/>
        <v>260.24129999999997</v>
      </c>
      <c r="AH106" s="54"/>
      <c r="AI106" s="19">
        <f t="shared" si="2"/>
        <v>0</v>
      </c>
      <c r="AJ106" s="55"/>
      <c r="AK106" s="55"/>
      <c r="AL106" s="55"/>
      <c r="AM106" s="19" t="s">
        <v>54</v>
      </c>
      <c r="AN106" s="19" t="s">
        <v>54</v>
      </c>
      <c r="AO106" s="19" t="s">
        <v>54</v>
      </c>
      <c r="AP106" s="55"/>
      <c r="AQ106" s="57"/>
      <c r="AR106" s="20">
        <f t="shared" si="3"/>
        <v>0</v>
      </c>
    </row>
    <row r="107" spans="1:44" s="37" customFormat="1" ht="30" customHeight="1">
      <c r="A107" s="14">
        <v>100</v>
      </c>
      <c r="B107" s="23" t="s">
        <v>288</v>
      </c>
      <c r="C107" s="25" t="s">
        <v>44</v>
      </c>
      <c r="D107" s="25" t="s">
        <v>45</v>
      </c>
      <c r="E107" s="25" t="s">
        <v>289</v>
      </c>
      <c r="F107" s="25" t="s">
        <v>289</v>
      </c>
      <c r="G107" s="17" t="s">
        <v>290</v>
      </c>
      <c r="H107" s="16">
        <v>125</v>
      </c>
      <c r="I107" s="16">
        <v>50</v>
      </c>
      <c r="J107" s="25" t="s">
        <v>49</v>
      </c>
      <c r="K107" s="25" t="s">
        <v>50</v>
      </c>
      <c r="L107" s="25" t="s">
        <v>51</v>
      </c>
      <c r="M107" s="25" t="s">
        <v>45</v>
      </c>
      <c r="N107" s="25" t="s">
        <v>44</v>
      </c>
      <c r="O107" s="25" t="s">
        <v>291</v>
      </c>
      <c r="P107" s="25" t="s">
        <v>292</v>
      </c>
      <c r="Q107" s="25" t="s">
        <v>45</v>
      </c>
      <c r="R107" s="38" t="s">
        <v>44</v>
      </c>
      <c r="S107" s="16" t="s">
        <v>48</v>
      </c>
      <c r="T107" s="13" t="s">
        <v>53</v>
      </c>
      <c r="U107" s="18">
        <v>100000</v>
      </c>
      <c r="V107" s="54"/>
      <c r="W107" s="19">
        <f t="shared" si="0"/>
        <v>0</v>
      </c>
      <c r="X107" s="55"/>
      <c r="Y107" s="55"/>
      <c r="Z107" s="55"/>
      <c r="AA107" s="56"/>
      <c r="AB107" s="56"/>
      <c r="AC107" s="56"/>
      <c r="AD107" s="55"/>
      <c r="AE107" s="57"/>
      <c r="AF107" s="20">
        <f t="shared" si="8"/>
        <v>0</v>
      </c>
      <c r="AG107" s="18">
        <f t="shared" si="9"/>
        <v>10000</v>
      </c>
      <c r="AH107" s="54"/>
      <c r="AI107" s="19">
        <f t="shared" si="2"/>
        <v>0</v>
      </c>
      <c r="AJ107" s="55"/>
      <c r="AK107" s="55"/>
      <c r="AL107" s="55"/>
      <c r="AM107" s="19" t="s">
        <v>54</v>
      </c>
      <c r="AN107" s="19" t="s">
        <v>54</v>
      </c>
      <c r="AO107" s="19" t="s">
        <v>54</v>
      </c>
      <c r="AP107" s="55"/>
      <c r="AQ107" s="57"/>
      <c r="AR107" s="20">
        <f t="shared" si="3"/>
        <v>0</v>
      </c>
    </row>
    <row r="108" spans="1:44" s="37" customFormat="1" ht="30" customHeight="1">
      <c r="A108" s="14">
        <v>101</v>
      </c>
      <c r="B108" s="23" t="s">
        <v>293</v>
      </c>
      <c r="C108" s="16" t="s">
        <v>44</v>
      </c>
      <c r="D108" s="16" t="s">
        <v>45</v>
      </c>
      <c r="E108" s="16" t="s">
        <v>46</v>
      </c>
      <c r="F108" s="16" t="s">
        <v>46</v>
      </c>
      <c r="G108" s="17" t="s">
        <v>294</v>
      </c>
      <c r="H108" s="16">
        <v>13</v>
      </c>
      <c r="I108" s="16">
        <v>1</v>
      </c>
      <c r="J108" s="16" t="s">
        <v>49</v>
      </c>
      <c r="K108" s="16" t="s">
        <v>50</v>
      </c>
      <c r="L108" s="16" t="s">
        <v>51</v>
      </c>
      <c r="M108" s="16" t="s">
        <v>45</v>
      </c>
      <c r="N108" s="16" t="s">
        <v>44</v>
      </c>
      <c r="O108" s="16" t="s">
        <v>52</v>
      </c>
      <c r="P108" s="16" t="s">
        <v>51</v>
      </c>
      <c r="Q108" s="39" t="s">
        <v>45</v>
      </c>
      <c r="R108" s="16" t="s">
        <v>44</v>
      </c>
      <c r="S108" s="16" t="s">
        <v>48</v>
      </c>
      <c r="T108" s="16" t="s">
        <v>53</v>
      </c>
      <c r="U108" s="40">
        <v>1067</v>
      </c>
      <c r="V108" s="54"/>
      <c r="W108" s="41">
        <f t="shared" si="0"/>
        <v>0</v>
      </c>
      <c r="X108" s="55"/>
      <c r="Y108" s="55"/>
      <c r="Z108" s="55"/>
      <c r="AA108" s="56"/>
      <c r="AB108" s="56"/>
      <c r="AC108" s="56"/>
      <c r="AD108" s="55"/>
      <c r="AE108" s="57"/>
      <c r="AF108" s="20">
        <f t="shared" si="8"/>
        <v>0</v>
      </c>
      <c r="AG108" s="18">
        <v>107</v>
      </c>
      <c r="AH108" s="54"/>
      <c r="AI108" s="19">
        <f t="shared" si="2"/>
        <v>0</v>
      </c>
      <c r="AJ108" s="55"/>
      <c r="AK108" s="55"/>
      <c r="AL108" s="55"/>
      <c r="AM108" s="19" t="s">
        <v>54</v>
      </c>
      <c r="AN108" s="19" t="s">
        <v>54</v>
      </c>
      <c r="AO108" s="19" t="s">
        <v>54</v>
      </c>
      <c r="AP108" s="55"/>
      <c r="AQ108" s="57"/>
      <c r="AR108" s="20">
        <f t="shared" si="3"/>
        <v>0</v>
      </c>
    </row>
    <row r="109" spans="18:44" ht="12" customHeight="1">
      <c r="R109" s="83" t="s">
        <v>295</v>
      </c>
      <c r="S109" s="83"/>
      <c r="T109" s="83"/>
      <c r="U109" s="84">
        <f>SUM(U8:U108)-U87+(U87*1000)</f>
        <v>732935.12925</v>
      </c>
      <c r="V109" s="85" t="s">
        <v>296</v>
      </c>
      <c r="W109" s="86">
        <f>SUM(W8:W108)</f>
        <v>0</v>
      </c>
      <c r="AC109" s="85" t="s">
        <v>296</v>
      </c>
      <c r="AD109" s="85"/>
      <c r="AE109" s="85"/>
      <c r="AF109" s="87">
        <f>SUM(AF8:AF108)</f>
        <v>0</v>
      </c>
      <c r="AG109" s="88">
        <f>SUM(AG8:AG108)-AG87+(AG87*1000)</f>
        <v>73293.81292499998</v>
      </c>
      <c r="AH109" s="89" t="s">
        <v>296</v>
      </c>
      <c r="AI109" s="90">
        <f>SUM(AI8:AI108)</f>
        <v>0</v>
      </c>
      <c r="AP109" s="89" t="s">
        <v>296</v>
      </c>
      <c r="AQ109" s="89"/>
      <c r="AR109" s="87">
        <f>SUM(AR8:AR108)</f>
        <v>0</v>
      </c>
    </row>
    <row r="110" spans="18:44" ht="23.25" customHeight="1">
      <c r="R110" s="83"/>
      <c r="S110" s="83"/>
      <c r="T110" s="83"/>
      <c r="U110" s="84"/>
      <c r="V110" s="85"/>
      <c r="W110" s="86"/>
      <c r="AC110" s="85"/>
      <c r="AD110" s="85"/>
      <c r="AE110" s="85"/>
      <c r="AF110" s="87"/>
      <c r="AG110" s="88"/>
      <c r="AH110" s="89"/>
      <c r="AI110" s="90"/>
      <c r="AP110" s="89"/>
      <c r="AQ110" s="89"/>
      <c r="AR110" s="87"/>
    </row>
    <row r="114" spans="37:44" ht="12" customHeight="1">
      <c r="AK114" s="83" t="s">
        <v>2</v>
      </c>
      <c r="AL114" s="83"/>
      <c r="AM114" s="83"/>
      <c r="AN114" s="83"/>
      <c r="AO114" s="83"/>
      <c r="AP114" s="83"/>
      <c r="AQ114" s="83"/>
      <c r="AR114" s="83"/>
    </row>
    <row r="115" spans="2:44" ht="24.75" customHeight="1">
      <c r="B115" s="43" t="s">
        <v>297</v>
      </c>
      <c r="AC115" s="48"/>
      <c r="AK115" s="83"/>
      <c r="AL115" s="83"/>
      <c r="AM115" s="83"/>
      <c r="AN115" s="83"/>
      <c r="AO115" s="83"/>
      <c r="AP115" s="83"/>
      <c r="AQ115" s="91"/>
      <c r="AR115" s="91"/>
    </row>
    <row r="116" spans="2:44" ht="12" customHeight="1">
      <c r="B116" s="44"/>
      <c r="AK116" s="92" t="s">
        <v>298</v>
      </c>
      <c r="AL116" s="92"/>
      <c r="AM116" s="92"/>
      <c r="AN116" s="92"/>
      <c r="AO116" s="92"/>
      <c r="AP116" s="93"/>
      <c r="AQ116" s="59">
        <f>W109+AF109</f>
        <v>0</v>
      </c>
      <c r="AR116" s="59"/>
    </row>
    <row r="117" spans="2:44" ht="22.5" customHeight="1">
      <c r="B117" s="43" t="s">
        <v>299</v>
      </c>
      <c r="AK117" s="92"/>
      <c r="AL117" s="92"/>
      <c r="AM117" s="92"/>
      <c r="AN117" s="92"/>
      <c r="AO117" s="92"/>
      <c r="AP117" s="93"/>
      <c r="AQ117" s="59"/>
      <c r="AR117" s="59"/>
    </row>
    <row r="118" spans="37:44" ht="12" customHeight="1">
      <c r="AK118" s="92"/>
      <c r="AL118" s="92"/>
      <c r="AM118" s="92"/>
      <c r="AN118" s="92"/>
      <c r="AO118" s="92"/>
      <c r="AP118" s="93"/>
      <c r="AQ118" s="59"/>
      <c r="AR118" s="59"/>
    </row>
    <row r="119" spans="37:44" ht="12" customHeight="1">
      <c r="AK119" s="45"/>
      <c r="AL119" s="45"/>
      <c r="AM119" s="49"/>
      <c r="AN119" s="49"/>
      <c r="AO119" s="49"/>
      <c r="AP119" s="49"/>
      <c r="AQ119" s="49"/>
      <c r="AR119" s="49"/>
    </row>
    <row r="120" spans="37:44" ht="12" customHeight="1">
      <c r="AK120" s="94" t="s">
        <v>300</v>
      </c>
      <c r="AL120" s="94"/>
      <c r="AM120" s="94"/>
      <c r="AN120" s="94"/>
      <c r="AO120" s="94"/>
      <c r="AP120" s="95"/>
      <c r="AQ120" s="60">
        <v>0.23</v>
      </c>
      <c r="AR120" s="60"/>
    </row>
    <row r="121" spans="37:44" ht="12" customHeight="1">
      <c r="AK121" s="94"/>
      <c r="AL121" s="94"/>
      <c r="AM121" s="94"/>
      <c r="AN121" s="94"/>
      <c r="AO121" s="94"/>
      <c r="AP121" s="95"/>
      <c r="AQ121" s="60"/>
      <c r="AR121" s="60"/>
    </row>
    <row r="122" spans="37:44" ht="12" customHeight="1">
      <c r="AK122" s="94"/>
      <c r="AL122" s="94"/>
      <c r="AM122" s="94"/>
      <c r="AN122" s="94"/>
      <c r="AO122" s="94"/>
      <c r="AP122" s="95"/>
      <c r="AQ122" s="60"/>
      <c r="AR122" s="60"/>
    </row>
    <row r="123" spans="37:44" ht="12" customHeight="1">
      <c r="AK123" s="45"/>
      <c r="AL123" s="45"/>
      <c r="AM123" s="49"/>
      <c r="AN123" s="49"/>
      <c r="AO123" s="49"/>
      <c r="AP123" s="49"/>
      <c r="AQ123" s="49"/>
      <c r="AR123" s="49"/>
    </row>
    <row r="124" spans="37:44" ht="12" customHeight="1">
      <c r="AK124" s="94" t="s">
        <v>301</v>
      </c>
      <c r="AL124" s="94"/>
      <c r="AM124" s="94"/>
      <c r="AN124" s="94"/>
      <c r="AO124" s="94"/>
      <c r="AP124" s="95"/>
      <c r="AQ124" s="61">
        <f>AQ116*AQ120</f>
        <v>0</v>
      </c>
      <c r="AR124" s="61"/>
    </row>
    <row r="125" spans="37:44" ht="12" customHeight="1">
      <c r="AK125" s="94"/>
      <c r="AL125" s="94"/>
      <c r="AM125" s="94"/>
      <c r="AN125" s="94"/>
      <c r="AO125" s="94"/>
      <c r="AP125" s="95"/>
      <c r="AQ125" s="61"/>
      <c r="AR125" s="61"/>
    </row>
    <row r="126" spans="37:44" ht="12" customHeight="1">
      <c r="AK126" s="94"/>
      <c r="AL126" s="94"/>
      <c r="AM126" s="94"/>
      <c r="AN126" s="94"/>
      <c r="AO126" s="94"/>
      <c r="AP126" s="95"/>
      <c r="AQ126" s="61"/>
      <c r="AR126" s="61"/>
    </row>
    <row r="127" spans="37:44" ht="12" customHeight="1">
      <c r="AK127" s="45"/>
      <c r="AL127" s="45"/>
      <c r="AM127" s="49"/>
      <c r="AN127" s="49"/>
      <c r="AO127" s="49"/>
      <c r="AP127" s="49"/>
      <c r="AQ127" s="49"/>
      <c r="AR127" s="49"/>
    </row>
    <row r="128" spans="37:44" ht="12" customHeight="1">
      <c r="AK128" s="96" t="s">
        <v>302</v>
      </c>
      <c r="AL128" s="96"/>
      <c r="AM128" s="96"/>
      <c r="AN128" s="96"/>
      <c r="AO128" s="96"/>
      <c r="AP128" s="97"/>
      <c r="AQ128" s="59">
        <f>AQ116+AQ124</f>
        <v>0</v>
      </c>
      <c r="AR128" s="59"/>
    </row>
    <row r="129" spans="37:44" ht="12" customHeight="1">
      <c r="AK129" s="96"/>
      <c r="AL129" s="96"/>
      <c r="AM129" s="96"/>
      <c r="AN129" s="96"/>
      <c r="AO129" s="96"/>
      <c r="AP129" s="97"/>
      <c r="AQ129" s="59"/>
      <c r="AR129" s="59"/>
    </row>
    <row r="130" spans="37:44" ht="12" customHeight="1">
      <c r="AK130" s="96"/>
      <c r="AL130" s="96"/>
      <c r="AM130" s="96"/>
      <c r="AN130" s="96"/>
      <c r="AO130" s="96"/>
      <c r="AP130" s="97"/>
      <c r="AQ130" s="59"/>
      <c r="AR130" s="59"/>
    </row>
    <row r="131" spans="37:44" ht="12" customHeight="1">
      <c r="AK131" s="45"/>
      <c r="AL131" s="45"/>
      <c r="AM131" s="49"/>
      <c r="AN131" s="49"/>
      <c r="AO131" s="49"/>
      <c r="AP131" s="49"/>
      <c r="AQ131" s="49"/>
      <c r="AR131" s="49"/>
    </row>
    <row r="132" spans="37:44" ht="12" customHeight="1">
      <c r="AK132" s="45"/>
      <c r="AL132" s="45"/>
      <c r="AM132" s="49"/>
      <c r="AN132" s="49"/>
      <c r="AO132" s="49"/>
      <c r="AP132" s="49"/>
      <c r="AQ132" s="49"/>
      <c r="AR132" s="49"/>
    </row>
    <row r="133" spans="37:44" ht="12" customHeight="1">
      <c r="AK133" s="45"/>
      <c r="AL133" s="45"/>
      <c r="AM133" s="49"/>
      <c r="AN133" s="49"/>
      <c r="AO133" s="49"/>
      <c r="AP133" s="49"/>
      <c r="AQ133" s="49"/>
      <c r="AR133" s="49"/>
    </row>
    <row r="134" spans="37:44" ht="41.25" customHeight="1">
      <c r="AK134" s="83" t="s">
        <v>303</v>
      </c>
      <c r="AL134" s="83"/>
      <c r="AM134" s="83"/>
      <c r="AN134" s="83"/>
      <c r="AO134" s="83"/>
      <c r="AP134" s="83"/>
      <c r="AQ134" s="91"/>
      <c r="AR134" s="91"/>
    </row>
    <row r="135" spans="37:44" ht="12" customHeight="1">
      <c r="AK135" s="98" t="s">
        <v>298</v>
      </c>
      <c r="AL135" s="98"/>
      <c r="AM135" s="98"/>
      <c r="AN135" s="98"/>
      <c r="AO135" s="98"/>
      <c r="AP135" s="99"/>
      <c r="AQ135" s="61">
        <f>AI109+AR109</f>
        <v>0</v>
      </c>
      <c r="AR135" s="61"/>
    </row>
    <row r="136" spans="37:44" ht="12" customHeight="1">
      <c r="AK136" s="98"/>
      <c r="AL136" s="98"/>
      <c r="AM136" s="98"/>
      <c r="AN136" s="98"/>
      <c r="AO136" s="98"/>
      <c r="AP136" s="99"/>
      <c r="AQ136" s="61"/>
      <c r="AR136" s="61"/>
    </row>
    <row r="137" spans="37:44" ht="12" customHeight="1">
      <c r="AK137" s="98"/>
      <c r="AL137" s="98"/>
      <c r="AM137" s="98"/>
      <c r="AN137" s="98"/>
      <c r="AO137" s="98"/>
      <c r="AP137" s="99"/>
      <c r="AQ137" s="61"/>
      <c r="AR137" s="61"/>
    </row>
    <row r="138" spans="37:44" ht="12" customHeight="1">
      <c r="AK138" s="94" t="s">
        <v>300</v>
      </c>
      <c r="AL138" s="94"/>
      <c r="AM138" s="94"/>
      <c r="AN138" s="94"/>
      <c r="AO138" s="94"/>
      <c r="AP138" s="95"/>
      <c r="AQ138" s="60">
        <v>0.23</v>
      </c>
      <c r="AR138" s="60"/>
    </row>
    <row r="139" spans="37:44" ht="12" customHeight="1">
      <c r="AK139" s="94"/>
      <c r="AL139" s="94"/>
      <c r="AM139" s="94"/>
      <c r="AN139" s="94"/>
      <c r="AO139" s="94"/>
      <c r="AP139" s="95"/>
      <c r="AQ139" s="60"/>
      <c r="AR139" s="60"/>
    </row>
    <row r="140" spans="37:44" ht="12" customHeight="1">
      <c r="AK140" s="94"/>
      <c r="AL140" s="94"/>
      <c r="AM140" s="94"/>
      <c r="AN140" s="94"/>
      <c r="AO140" s="94"/>
      <c r="AP140" s="95"/>
      <c r="AQ140" s="60"/>
      <c r="AR140" s="60"/>
    </row>
    <row r="141" spans="37:44" ht="12" customHeight="1">
      <c r="AK141" s="94" t="s">
        <v>301</v>
      </c>
      <c r="AL141" s="94"/>
      <c r="AM141" s="94"/>
      <c r="AN141" s="94"/>
      <c r="AO141" s="94"/>
      <c r="AP141" s="95"/>
      <c r="AQ141" s="61">
        <f>AQ135*AQ138</f>
        <v>0</v>
      </c>
      <c r="AR141" s="61"/>
    </row>
    <row r="142" spans="37:44" ht="12" customHeight="1">
      <c r="AK142" s="94"/>
      <c r="AL142" s="94"/>
      <c r="AM142" s="94"/>
      <c r="AN142" s="94"/>
      <c r="AO142" s="94"/>
      <c r="AP142" s="95"/>
      <c r="AQ142" s="61"/>
      <c r="AR142" s="61"/>
    </row>
    <row r="143" spans="37:44" ht="12" customHeight="1">
      <c r="AK143" s="94"/>
      <c r="AL143" s="94"/>
      <c r="AM143" s="94"/>
      <c r="AN143" s="94"/>
      <c r="AO143" s="94"/>
      <c r="AP143" s="95"/>
      <c r="AQ143" s="61"/>
      <c r="AR143" s="61"/>
    </row>
    <row r="144" spans="37:44" ht="12" customHeight="1">
      <c r="AK144" s="96" t="s">
        <v>302</v>
      </c>
      <c r="AL144" s="96"/>
      <c r="AM144" s="96"/>
      <c r="AN144" s="96"/>
      <c r="AO144" s="96"/>
      <c r="AP144" s="97"/>
      <c r="AQ144" s="59">
        <f>AQ135+AQ141</f>
        <v>0</v>
      </c>
      <c r="AR144" s="59"/>
    </row>
    <row r="145" spans="37:44" ht="12" customHeight="1">
      <c r="AK145" s="96"/>
      <c r="AL145" s="96"/>
      <c r="AM145" s="96"/>
      <c r="AN145" s="96"/>
      <c r="AO145" s="96"/>
      <c r="AP145" s="97"/>
      <c r="AQ145" s="59"/>
      <c r="AR145" s="59"/>
    </row>
    <row r="146" spans="37:44" ht="12" customHeight="1">
      <c r="AK146" s="96"/>
      <c r="AL146" s="96"/>
      <c r="AM146" s="96"/>
      <c r="AN146" s="96"/>
      <c r="AO146" s="96"/>
      <c r="AP146" s="97"/>
      <c r="AQ146" s="59"/>
      <c r="AR146" s="59"/>
    </row>
    <row r="147" spans="37:44" ht="12" customHeight="1">
      <c r="AK147" s="46"/>
      <c r="AL147" s="46"/>
      <c r="AM147" s="46"/>
      <c r="AN147" s="46"/>
      <c r="AO147" s="46"/>
      <c r="AP147" s="46"/>
      <c r="AQ147" s="46"/>
      <c r="AR147" s="50"/>
    </row>
    <row r="148" spans="37:44" ht="12" customHeight="1">
      <c r="AK148" s="46"/>
      <c r="AL148" s="46"/>
      <c r="AM148" s="46"/>
      <c r="AN148" s="46"/>
      <c r="AO148" s="46"/>
      <c r="AP148" s="46"/>
      <c r="AQ148" s="46"/>
      <c r="AR148" s="50"/>
    </row>
    <row r="149" spans="37:44" ht="12" customHeight="1">
      <c r="AK149" s="47"/>
      <c r="AL149" s="47"/>
      <c r="AM149" s="100"/>
      <c r="AN149" s="100"/>
      <c r="AO149" s="100"/>
      <c r="AP149" s="100"/>
      <c r="AQ149" s="100"/>
      <c r="AR149" s="100"/>
    </row>
    <row r="150" spans="37:44" ht="56.25" customHeight="1">
      <c r="AK150" s="101" t="s">
        <v>304</v>
      </c>
      <c r="AL150" s="101"/>
      <c r="AM150" s="101"/>
      <c r="AN150" s="101"/>
      <c r="AO150" s="101"/>
      <c r="AP150" s="101"/>
      <c r="AQ150" s="102"/>
      <c r="AR150" s="102"/>
    </row>
    <row r="151" spans="37:44" ht="12" customHeight="1">
      <c r="AK151" s="98" t="s">
        <v>298</v>
      </c>
      <c r="AL151" s="98"/>
      <c r="AM151" s="98"/>
      <c r="AN151" s="98"/>
      <c r="AO151" s="98"/>
      <c r="AP151" s="99"/>
      <c r="AQ151" s="59">
        <f>AQ116+AQ135</f>
        <v>0</v>
      </c>
      <c r="AR151" s="59"/>
    </row>
    <row r="152" spans="37:44" ht="12" customHeight="1">
      <c r="AK152" s="98"/>
      <c r="AL152" s="98"/>
      <c r="AM152" s="98"/>
      <c r="AN152" s="98"/>
      <c r="AO152" s="98"/>
      <c r="AP152" s="99"/>
      <c r="AQ152" s="59"/>
      <c r="AR152" s="59"/>
    </row>
    <row r="153" spans="37:44" ht="12" customHeight="1">
      <c r="AK153" s="98"/>
      <c r="AL153" s="98"/>
      <c r="AM153" s="98"/>
      <c r="AN153" s="98"/>
      <c r="AO153" s="98"/>
      <c r="AP153" s="99"/>
      <c r="AQ153" s="59"/>
      <c r="AR153" s="59"/>
    </row>
    <row r="154" spans="37:44" ht="12" customHeight="1">
      <c r="AK154" s="94" t="s">
        <v>300</v>
      </c>
      <c r="AL154" s="94"/>
      <c r="AM154" s="94"/>
      <c r="AN154" s="94"/>
      <c r="AO154" s="94"/>
      <c r="AP154" s="95"/>
      <c r="AQ154" s="103">
        <v>0.23</v>
      </c>
      <c r="AR154" s="103"/>
    </row>
    <row r="155" spans="37:44" ht="12" customHeight="1">
      <c r="AK155" s="94"/>
      <c r="AL155" s="94"/>
      <c r="AM155" s="94"/>
      <c r="AN155" s="94"/>
      <c r="AO155" s="94"/>
      <c r="AP155" s="95"/>
      <c r="AQ155" s="103"/>
      <c r="AR155" s="103"/>
    </row>
    <row r="156" spans="37:44" ht="12" customHeight="1">
      <c r="AK156" s="94"/>
      <c r="AL156" s="94"/>
      <c r="AM156" s="94"/>
      <c r="AN156" s="94"/>
      <c r="AO156" s="94"/>
      <c r="AP156" s="95"/>
      <c r="AQ156" s="103"/>
      <c r="AR156" s="103"/>
    </row>
    <row r="157" spans="37:44" ht="12" customHeight="1">
      <c r="AK157" s="94" t="s">
        <v>301</v>
      </c>
      <c r="AL157" s="94"/>
      <c r="AM157" s="94"/>
      <c r="AN157" s="94"/>
      <c r="AO157" s="94"/>
      <c r="AP157" s="95"/>
      <c r="AQ157" s="61">
        <f>AQ151*AQ154</f>
        <v>0</v>
      </c>
      <c r="AR157" s="61"/>
    </row>
    <row r="158" spans="37:44" ht="12" customHeight="1">
      <c r="AK158" s="94"/>
      <c r="AL158" s="94"/>
      <c r="AM158" s="94"/>
      <c r="AN158" s="94"/>
      <c r="AO158" s="94"/>
      <c r="AP158" s="95"/>
      <c r="AQ158" s="61"/>
      <c r="AR158" s="61"/>
    </row>
    <row r="159" spans="37:44" ht="12" customHeight="1">
      <c r="AK159" s="94"/>
      <c r="AL159" s="94"/>
      <c r="AM159" s="94"/>
      <c r="AN159" s="94"/>
      <c r="AO159" s="94"/>
      <c r="AP159" s="95"/>
      <c r="AQ159" s="61"/>
      <c r="AR159" s="61"/>
    </row>
    <row r="160" spans="37:44" ht="12" customHeight="1">
      <c r="AK160" s="96" t="s">
        <v>302</v>
      </c>
      <c r="AL160" s="96"/>
      <c r="AM160" s="96"/>
      <c r="AN160" s="96"/>
      <c r="AO160" s="96"/>
      <c r="AP160" s="97"/>
      <c r="AQ160" s="104">
        <f>AQ151+AQ157</f>
        <v>0</v>
      </c>
      <c r="AR160" s="104"/>
    </row>
    <row r="161" spans="37:44" ht="12" customHeight="1">
      <c r="AK161" s="96"/>
      <c r="AL161" s="96"/>
      <c r="AM161" s="96"/>
      <c r="AN161" s="96"/>
      <c r="AO161" s="96"/>
      <c r="AP161" s="97"/>
      <c r="AQ161" s="104"/>
      <c r="AR161" s="104"/>
    </row>
    <row r="162" spans="37:44" ht="12" customHeight="1">
      <c r="AK162" s="96"/>
      <c r="AL162" s="96"/>
      <c r="AM162" s="96"/>
      <c r="AN162" s="96"/>
      <c r="AO162" s="96"/>
      <c r="AP162" s="97"/>
      <c r="AQ162" s="104"/>
      <c r="AR162" s="104"/>
    </row>
    <row r="163" spans="37:44" ht="12" customHeight="1">
      <c r="AK163" s="45"/>
      <c r="AL163" s="45"/>
      <c r="AM163" s="49"/>
      <c r="AN163" s="49"/>
      <c r="AO163" s="49"/>
      <c r="AP163" s="49"/>
      <c r="AQ163" s="49"/>
      <c r="AR163" s="49"/>
    </row>
    <row r="164" spans="37:44" ht="12" customHeight="1">
      <c r="AK164" s="45"/>
      <c r="AL164" s="45"/>
      <c r="AM164" s="49"/>
      <c r="AN164" s="49"/>
      <c r="AO164" s="49"/>
      <c r="AP164" s="49"/>
      <c r="AQ164" s="49"/>
      <c r="AR164" s="49"/>
    </row>
    <row r="165" spans="37:44" ht="12" customHeight="1">
      <c r="AK165" s="105" t="s">
        <v>305</v>
      </c>
      <c r="AL165" s="105"/>
      <c r="AM165" s="105"/>
      <c r="AN165" s="105"/>
      <c r="AO165" s="105"/>
      <c r="AP165" s="105"/>
      <c r="AQ165" s="107"/>
      <c r="AR165" s="108"/>
    </row>
    <row r="166" spans="37:44" ht="12" customHeight="1">
      <c r="AK166" s="105"/>
      <c r="AL166" s="105"/>
      <c r="AM166" s="105"/>
      <c r="AN166" s="105"/>
      <c r="AO166" s="105"/>
      <c r="AP166" s="105"/>
      <c r="AQ166" s="109"/>
      <c r="AR166" s="110"/>
    </row>
    <row r="167" spans="37:44" ht="12" customHeight="1">
      <c r="AK167" s="105" t="s">
        <v>306</v>
      </c>
      <c r="AL167" s="105"/>
      <c r="AM167" s="105"/>
      <c r="AN167" s="105"/>
      <c r="AO167" s="105"/>
      <c r="AP167" s="105"/>
      <c r="AQ167" s="107"/>
      <c r="AR167" s="108"/>
    </row>
    <row r="168" spans="37:44" ht="12" customHeight="1">
      <c r="AK168" s="105"/>
      <c r="AL168" s="105"/>
      <c r="AM168" s="105"/>
      <c r="AN168" s="105"/>
      <c r="AO168" s="105"/>
      <c r="AP168" s="105"/>
      <c r="AQ168" s="109"/>
      <c r="AR168" s="110"/>
    </row>
    <row r="169" spans="37:44" ht="12" customHeight="1">
      <c r="AK169" s="106" t="s">
        <v>307</v>
      </c>
      <c r="AL169" s="106"/>
      <c r="AM169" s="106"/>
      <c r="AN169" s="106"/>
      <c r="AO169" s="106"/>
      <c r="AP169" s="106"/>
      <c r="AQ169" s="111"/>
      <c r="AR169" s="112"/>
    </row>
    <row r="170" spans="37:44" ht="12" customHeight="1">
      <c r="AK170" s="106"/>
      <c r="AL170" s="106"/>
      <c r="AM170" s="106"/>
      <c r="AN170" s="106"/>
      <c r="AO170" s="106"/>
      <c r="AP170" s="106"/>
      <c r="AQ170" s="113"/>
      <c r="AR170" s="114"/>
    </row>
    <row r="171" spans="37:44" ht="12" customHeight="1">
      <c r="AK171" s="106"/>
      <c r="AL171" s="106"/>
      <c r="AM171" s="106"/>
      <c r="AN171" s="106"/>
      <c r="AO171" s="106"/>
      <c r="AP171" s="106"/>
      <c r="AQ171" s="113"/>
      <c r="AR171" s="114"/>
    </row>
    <row r="172" spans="37:44" ht="12" customHeight="1">
      <c r="AK172" s="106"/>
      <c r="AL172" s="106"/>
      <c r="AM172" s="106"/>
      <c r="AN172" s="106"/>
      <c r="AO172" s="106"/>
      <c r="AP172" s="106"/>
      <c r="AQ172" s="113"/>
      <c r="AR172" s="114"/>
    </row>
    <row r="173" spans="37:44" ht="12" customHeight="1">
      <c r="AK173" s="106"/>
      <c r="AL173" s="106"/>
      <c r="AM173" s="106"/>
      <c r="AN173" s="106"/>
      <c r="AO173" s="106"/>
      <c r="AP173" s="106"/>
      <c r="AQ173" s="115"/>
      <c r="AR173" s="116"/>
    </row>
    <row r="65282" ht="12.75" customHeight="1"/>
    <row r="65283" ht="12.75" customHeight="1"/>
    <row r="65485" ht="12.75" customHeight="1"/>
    <row r="65486" ht="12.75" customHeight="1"/>
    <row r="65487" ht="12.75" customHeight="1"/>
  </sheetData>
  <sheetProtection selectLockedCells="1" selectUnlockedCells="1"/>
  <autoFilter ref="E6:E110"/>
  <mergeCells count="72">
    <mergeCell ref="AK165:AP166"/>
    <mergeCell ref="AK167:AP168"/>
    <mergeCell ref="AK169:AP173"/>
    <mergeCell ref="AQ165:AR166"/>
    <mergeCell ref="AQ167:AR168"/>
    <mergeCell ref="AQ169:AR173"/>
    <mergeCell ref="AK154:AP156"/>
    <mergeCell ref="AK157:AP159"/>
    <mergeCell ref="AK160:AP162"/>
    <mergeCell ref="AQ154:AR156"/>
    <mergeCell ref="AQ157:AR159"/>
    <mergeCell ref="AQ160:AR162"/>
    <mergeCell ref="AK144:AP146"/>
    <mergeCell ref="AM149:AR149"/>
    <mergeCell ref="AK150:AR150"/>
    <mergeCell ref="AK151:AP153"/>
    <mergeCell ref="AQ144:AR146"/>
    <mergeCell ref="AQ151:AR153"/>
    <mergeCell ref="AK135:AP137"/>
    <mergeCell ref="AK138:AP140"/>
    <mergeCell ref="AK141:AP143"/>
    <mergeCell ref="AQ135:AR137"/>
    <mergeCell ref="AQ138:AR140"/>
    <mergeCell ref="AQ141:AR143"/>
    <mergeCell ref="AK114:AR115"/>
    <mergeCell ref="AK116:AP118"/>
    <mergeCell ref="AK120:AP122"/>
    <mergeCell ref="AK124:AP126"/>
    <mergeCell ref="AK128:AP130"/>
    <mergeCell ref="AK134:AR134"/>
    <mergeCell ref="AF109:AF110"/>
    <mergeCell ref="AG109:AG110"/>
    <mergeCell ref="AH109:AH110"/>
    <mergeCell ref="AI109:AI110"/>
    <mergeCell ref="AP109:AQ110"/>
    <mergeCell ref="AR109:AR110"/>
    <mergeCell ref="G6:G7"/>
    <mergeCell ref="H6:H7"/>
    <mergeCell ref="I6:I7"/>
    <mergeCell ref="X6:Y6"/>
    <mergeCell ref="AJ6:AK6"/>
    <mergeCell ref="R109:T110"/>
    <mergeCell ref="U109:U110"/>
    <mergeCell ref="V109:V110"/>
    <mergeCell ref="W109:W110"/>
    <mergeCell ref="AC109:AE110"/>
    <mergeCell ref="A6:A7"/>
    <mergeCell ref="B6:B7"/>
    <mergeCell ref="C6:C7"/>
    <mergeCell ref="D6:D7"/>
    <mergeCell ref="E6:E7"/>
    <mergeCell ref="F6:F7"/>
    <mergeCell ref="A1:N5"/>
    <mergeCell ref="O1:R5"/>
    <mergeCell ref="S1:S6"/>
    <mergeCell ref="U5:U6"/>
    <mergeCell ref="V5:V6"/>
    <mergeCell ref="W5:W6"/>
    <mergeCell ref="T1:T6"/>
    <mergeCell ref="J6:N6"/>
    <mergeCell ref="O6:R6"/>
    <mergeCell ref="U1:AF4"/>
    <mergeCell ref="AG1:AR4"/>
    <mergeCell ref="AQ116:AR118"/>
    <mergeCell ref="AQ120:AR122"/>
    <mergeCell ref="AQ124:AR126"/>
    <mergeCell ref="AQ128:AR130"/>
    <mergeCell ref="X5:AF5"/>
    <mergeCell ref="AG5:AG6"/>
    <mergeCell ref="AH5:AH6"/>
    <mergeCell ref="AI5:AI6"/>
    <mergeCell ref="AJ5:AR5"/>
  </mergeCells>
  <printOptions/>
  <pageMargins left="0.11805555555555555" right="0.07847222222222222" top="0.27569444444444446" bottom="0.27569444444444446" header="0.5118055555555555" footer="0.5118055555555555"/>
  <pageSetup horizontalDpi="300" verticalDpi="300" orientation="landscape" paperSize="9" scale="23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BENEFITCG Szymon Jernaś</cp:lastModifiedBy>
  <dcterms:modified xsi:type="dcterms:W3CDTF">2019-11-14T11:40:57Z</dcterms:modified>
  <cp:category/>
  <cp:version/>
  <cp:contentType/>
  <cp:contentStatus/>
</cp:coreProperties>
</file>