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16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<sst xmlns="http://schemas.openxmlformats.org/spreadsheetml/2006/main" count="105" uniqueCount="75">
  <si>
    <t xml:space="preserve">S O Ł E C T W A </t>
  </si>
  <si>
    <t>Klasyfikacja budżetowa</t>
  </si>
  <si>
    <t>Treść</t>
  </si>
  <si>
    <t>Dębowa Łęka</t>
  </si>
  <si>
    <t>Hetmanice</t>
  </si>
  <si>
    <t>Kandlewo</t>
  </si>
  <si>
    <t>Konradowo</t>
  </si>
  <si>
    <t>Lgiń</t>
  </si>
  <si>
    <t>Łęgoń</t>
  </si>
  <si>
    <t>Łysiny</t>
  </si>
  <si>
    <t>Nowa Wieś</t>
  </si>
  <si>
    <t>Olbrachcice</t>
  </si>
  <si>
    <t>Osowa Sień</t>
  </si>
  <si>
    <t>Przyczyna Dolna</t>
  </si>
  <si>
    <t>Przyczyna Górna</t>
  </si>
  <si>
    <t>Siedlnica</t>
  </si>
  <si>
    <t>Tylewice</t>
  </si>
  <si>
    <t>Wygnańczyce</t>
  </si>
  <si>
    <t>Ogółem</t>
  </si>
  <si>
    <t>Kultura i ochrona dziedzictwa narodowego</t>
  </si>
  <si>
    <t>Rozdział 92109</t>
  </si>
  <si>
    <t>Domy  i ośrodki kultury, świetlice i kluby</t>
  </si>
  <si>
    <t>Wydatki inwestycyjne  jednostek  budżetowych</t>
  </si>
  <si>
    <t xml:space="preserve">Nazwa przedsięwzięcia </t>
  </si>
  <si>
    <t>Rozdział 90004</t>
  </si>
  <si>
    <t>Utrzymanie zieleni w miastach i gminach</t>
  </si>
  <si>
    <t>Zakup usług remontowych</t>
  </si>
  <si>
    <t xml:space="preserve"> </t>
  </si>
  <si>
    <t>Rozdział 75412</t>
  </si>
  <si>
    <t>Ochotnicze straże pożarne</t>
  </si>
  <si>
    <t>Zakup materiałów i wyposażenia</t>
  </si>
  <si>
    <t>Transport i łączność</t>
  </si>
  <si>
    <t>Nazwa przedsięwzięcia</t>
  </si>
  <si>
    <t>Gospodarka komunalna i ochrona środowiska</t>
  </si>
  <si>
    <t>Rozdział 60017</t>
  </si>
  <si>
    <t>Drogi wewnętrzne</t>
  </si>
  <si>
    <t>DZIAŁ 921</t>
  </si>
  <si>
    <t>DZIAŁ 600</t>
  </si>
  <si>
    <t>Nazwa przedsiewziecia</t>
  </si>
  <si>
    <t>Dział 754</t>
  </si>
  <si>
    <t>Bezpieczeństwo publiczne i ochrona przeciwpożarowa</t>
  </si>
  <si>
    <t>Dział 900</t>
  </si>
  <si>
    <t xml:space="preserve">Zakup usług remontowych </t>
  </si>
  <si>
    <t>DZIAŁ 926</t>
  </si>
  <si>
    <t>Kultura fizyczna</t>
  </si>
  <si>
    <t>Rozdział 92601</t>
  </si>
  <si>
    <t>Obiekty sportowe</t>
  </si>
  <si>
    <t>Zagospodarowanie terenu przy sali wiejskiej w Dębowej Łęce</t>
  </si>
  <si>
    <t>Zakup kosiarki do trawy w Przyczynie Dolnej</t>
  </si>
  <si>
    <t>Remont instalacji elektrycznej sali wiejskiej w Przyczynie Górnej</t>
  </si>
  <si>
    <t>Remont remizy OSP i terenu przyległego w Przyczynie Górnej</t>
  </si>
  <si>
    <t>Zakup bramek i siatek na boisko w Łęgoniu</t>
  </si>
  <si>
    <t>Budowa placu zabaw i siłowni zewnętrznej w Nowej Wsi</t>
  </si>
  <si>
    <t>Modernizacja kuchni i zaplecza kuchennego sali wiejskiej w Osowej Sieni</t>
  </si>
  <si>
    <t>Remont drogi dojazdowej na boisko sportowe w Przyczynie Górnej</t>
  </si>
  <si>
    <t>Rozdział 90015</t>
  </si>
  <si>
    <t>Oświetlenie ulic, placów i dróg</t>
  </si>
  <si>
    <t>Budowa linii oświetlenia ulicznego w Siedlnicy</t>
  </si>
  <si>
    <t>Klimatyzacja sali wiejskiej w Osowej Sieni</t>
  </si>
  <si>
    <t xml:space="preserve">Ogrodzenie i utwardzenie kostką brukową boiska w Łęgoniu </t>
  </si>
  <si>
    <t>Zakup materiałów i wyposażenia do sali  wiejskiej w Przyczynie Górnej</t>
  </si>
  <si>
    <t>Modernizacja tarasu przy sali wiejskiej w Łysinach</t>
  </si>
  <si>
    <t xml:space="preserve">Zakup wyposażenia rekreacyjnego dla mieszkańców wsi Przyczyna Górna </t>
  </si>
  <si>
    <t>Budowa placu zabaw w Kandlewie - zadanie realizowane w ramach WPF</t>
  </si>
  <si>
    <t>Zakup trybuny sportowej na boisko w Siedlnicy</t>
  </si>
  <si>
    <t>Zakup materiałów do remontu remizy OSP i terenu przyległego w Przyczynie Górnej</t>
  </si>
  <si>
    <t>Zakup wyposażenia placu zabaw w Olbrachcicach</t>
  </si>
  <si>
    <t>Zakup tłucznia na utwardzenie dróg  w:</t>
  </si>
  <si>
    <t>Zakup ławek i stołów dla:</t>
  </si>
  <si>
    <t>Zakup wyposażenia kuchni sali wiejskiej w  Hetmanicach</t>
  </si>
  <si>
    <t xml:space="preserve">Modernizacja sali wiejskiej w: </t>
  </si>
  <si>
    <t>Zakup wyposażenia sali wiejskiej w:</t>
  </si>
  <si>
    <t>Wykonanie wydatków  jednostek pomocniczych Miasta i Gminy Wschowa  realizowanych  w ramach  ustawowego funduszu sołeckiego na dzień 31 grudnia 2018 rok</t>
  </si>
  <si>
    <t>Remont sali wiejskiej w:</t>
  </si>
  <si>
    <t xml:space="preserve">Tabela Nr 8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</si>
</sst>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_-* #,##0\ _z_ł_-;\-* #,##0\ _z_ł_-;_-* &quot;- &quot;_z_ł_-;_-@_-"/>
    <numFmt numFmtId="166" formatCode="#,##0.00\ &quot;zł&quot;"/>
    <numFmt numFmtId="167" formatCode="#,##0.00\ _z_ł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  <numFmt numFmtId="173" formatCode="_-* #,##0.00\ [$zł-415]_-;\-* #,##0.00\ [$zł-415]_-;_-* &quot;-&quot;??\ [$zł-415]_-;_-@_-"/>
    <numFmt numFmtId="174" formatCode="_-* #,##0.000\ &quot;zł&quot;_-;\-* #,##0.000\ &quot;zł&quot;_-;_-* &quot;-&quot;??\ &quot;zł&quot;_-;_-@_-"/>
  </numFmts>
  <fonts count="45">
    <font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32" borderId="0" xfId="0" applyFont="1" applyFill="1" applyAlignment="1">
      <alignment vertical="center"/>
    </xf>
    <xf numFmtId="0" fontId="3" fillId="32" borderId="10" xfId="0" applyFont="1" applyFill="1" applyBorder="1" applyAlignment="1">
      <alignment vertical="center"/>
    </xf>
    <xf numFmtId="0" fontId="3" fillId="32" borderId="11" xfId="0" applyFont="1" applyFill="1" applyBorder="1" applyAlignment="1">
      <alignment vertical="center"/>
    </xf>
    <xf numFmtId="0" fontId="4" fillId="32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3" fillId="35" borderId="13" xfId="0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center" vertical="center"/>
    </xf>
    <xf numFmtId="0" fontId="3" fillId="35" borderId="0" xfId="0" applyFont="1" applyFill="1" applyAlignment="1">
      <alignment vertical="center"/>
    </xf>
    <xf numFmtId="0" fontId="3" fillId="32" borderId="13" xfId="0" applyFont="1" applyFill="1" applyBorder="1" applyAlignment="1">
      <alignment horizontal="center" vertical="center" wrapText="1" shrinkToFit="1"/>
    </xf>
    <xf numFmtId="0" fontId="3" fillId="32" borderId="13" xfId="0" applyFont="1" applyFill="1" applyBorder="1" applyAlignment="1">
      <alignment horizontal="center" vertical="center" wrapText="1"/>
    </xf>
    <xf numFmtId="4" fontId="4" fillId="32" borderId="12" xfId="0" applyNumberFormat="1" applyFont="1" applyFill="1" applyBorder="1" applyAlignment="1">
      <alignment horizontal="center" vertical="center" wrapText="1"/>
    </xf>
    <xf numFmtId="4" fontId="4" fillId="36" borderId="12" xfId="0" applyNumberFormat="1" applyFont="1" applyFill="1" applyBorder="1" applyAlignment="1">
      <alignment horizontal="center" vertical="center" wrapText="1"/>
    </xf>
    <xf numFmtId="4" fontId="3" fillId="36" borderId="12" xfId="0" applyNumberFormat="1" applyFont="1" applyFill="1" applyBorder="1" applyAlignment="1">
      <alignment horizontal="center" vertical="center" wrapText="1"/>
    </xf>
    <xf numFmtId="4" fontId="3" fillId="36" borderId="12" xfId="60" applyNumberFormat="1" applyFont="1" applyFill="1" applyBorder="1" applyAlignment="1">
      <alignment horizontal="center" vertical="center"/>
    </xf>
    <xf numFmtId="4" fontId="3" fillId="32" borderId="12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44" fillId="32" borderId="12" xfId="0" applyFont="1" applyFill="1" applyBorder="1" applyAlignment="1">
      <alignment horizontal="center" vertical="center" wrapText="1"/>
    </xf>
    <xf numFmtId="4" fontId="4" fillId="32" borderId="12" xfId="0" applyNumberFormat="1" applyFont="1" applyFill="1" applyBorder="1" applyAlignment="1">
      <alignment horizontal="center" vertical="center"/>
    </xf>
    <xf numFmtId="4" fontId="3" fillId="32" borderId="12" xfId="0" applyNumberFormat="1" applyFont="1" applyFill="1" applyBorder="1" applyAlignment="1">
      <alignment horizontal="center" vertical="center"/>
    </xf>
    <xf numFmtId="4" fontId="3" fillId="35" borderId="12" xfId="42" applyNumberFormat="1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 shrinkToFit="1"/>
    </xf>
    <xf numFmtId="4" fontId="3" fillId="36" borderId="12" xfId="0" applyNumberFormat="1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 shrinkToFit="1"/>
    </xf>
    <xf numFmtId="4" fontId="3" fillId="32" borderId="14" xfId="0" applyNumberFormat="1" applyFont="1" applyFill="1" applyBorder="1" applyAlignment="1">
      <alignment horizontal="center" vertical="center"/>
    </xf>
    <xf numFmtId="4" fontId="3" fillId="36" borderId="14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 vertical="center" wrapText="1"/>
    </xf>
    <xf numFmtId="165" fontId="3" fillId="32" borderId="0" xfId="0" applyNumberFormat="1" applyFont="1" applyFill="1" applyAlignment="1">
      <alignment vertical="center"/>
    </xf>
    <xf numFmtId="0" fontId="4" fillId="34" borderId="13" xfId="0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 shrinkToFit="1"/>
    </xf>
    <xf numFmtId="4" fontId="3" fillId="37" borderId="12" xfId="0" applyNumberFormat="1" applyFont="1" applyFill="1" applyBorder="1" applyAlignment="1">
      <alignment horizontal="center" vertical="center"/>
    </xf>
    <xf numFmtId="4" fontId="3" fillId="37" borderId="12" xfId="0" applyNumberFormat="1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right" vertical="center" wrapText="1" shrinkToFit="1"/>
    </xf>
    <xf numFmtId="0" fontId="3" fillId="37" borderId="12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right" vertical="center" wrapText="1"/>
    </xf>
    <xf numFmtId="0" fontId="4" fillId="34" borderId="12" xfId="0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right" vertical="center"/>
    </xf>
    <xf numFmtId="0" fontId="3" fillId="37" borderId="12" xfId="0" applyFont="1" applyFill="1" applyBorder="1" applyAlignment="1">
      <alignment vertical="center"/>
    </xf>
    <xf numFmtId="0" fontId="3" fillId="37" borderId="12" xfId="0" applyFont="1" applyFill="1" applyBorder="1" applyAlignment="1">
      <alignment horizontal="right" vertical="center" wrapText="1" shrinkToFit="1"/>
    </xf>
    <xf numFmtId="0" fontId="4" fillId="34" borderId="14" xfId="0" applyFont="1" applyFill="1" applyBorder="1" applyAlignment="1">
      <alignment horizontal="center" vertical="center" wrapText="1"/>
    </xf>
    <xf numFmtId="4" fontId="4" fillId="34" borderId="14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 wrapText="1" shrinkToFit="1"/>
    </xf>
    <xf numFmtId="0" fontId="3" fillId="35" borderId="14" xfId="0" applyFont="1" applyFill="1" applyBorder="1" applyAlignment="1">
      <alignment horizontal="center" vertical="center" wrapText="1"/>
    </xf>
    <xf numFmtId="4" fontId="3" fillId="35" borderId="14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 vertical="center"/>
    </xf>
    <xf numFmtId="0" fontId="3" fillId="32" borderId="0" xfId="0" applyFont="1" applyFill="1" applyAlignment="1">
      <alignment vertical="center"/>
    </xf>
    <xf numFmtId="0" fontId="4" fillId="34" borderId="14" xfId="0" applyFont="1" applyFill="1" applyBorder="1" applyAlignment="1">
      <alignment horizontal="left" vertical="center" wrapText="1" shrinkToFit="1"/>
    </xf>
    <xf numFmtId="0" fontId="4" fillId="34" borderId="12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 wrapText="1" shrinkToFi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0" xfId="0" applyFont="1" applyFill="1" applyAlignment="1">
      <alignment vertical="center"/>
    </xf>
    <xf numFmtId="0" fontId="3" fillId="32" borderId="0" xfId="0" applyFont="1" applyFill="1" applyAlignment="1">
      <alignment vertical="center"/>
    </xf>
    <xf numFmtId="4" fontId="4" fillId="34" borderId="12" xfId="0" applyNumberFormat="1" applyFont="1" applyFill="1" applyBorder="1" applyAlignment="1">
      <alignment horizontal="right" vertical="center" wrapText="1"/>
    </xf>
    <xf numFmtId="4" fontId="3" fillId="37" borderId="12" xfId="0" applyNumberFormat="1" applyFont="1" applyFill="1" applyBorder="1" applyAlignment="1">
      <alignment horizontal="right" vertical="center" wrapText="1"/>
    </xf>
    <xf numFmtId="4" fontId="3" fillId="32" borderId="12" xfId="0" applyNumberFormat="1" applyFont="1" applyFill="1" applyBorder="1" applyAlignment="1">
      <alignment horizontal="right" vertical="center" wrapText="1"/>
    </xf>
    <xf numFmtId="4" fontId="3" fillId="35" borderId="12" xfId="42" applyNumberFormat="1" applyFont="1" applyFill="1" applyBorder="1" applyAlignment="1">
      <alignment horizontal="right" vertical="center" wrapText="1"/>
    </xf>
    <xf numFmtId="4" fontId="3" fillId="37" borderId="12" xfId="0" applyNumberFormat="1" applyFont="1" applyFill="1" applyBorder="1" applyAlignment="1">
      <alignment horizontal="right" vertical="center"/>
    </xf>
    <xf numFmtId="4" fontId="3" fillId="32" borderId="12" xfId="0" applyNumberFormat="1" applyFont="1" applyFill="1" applyBorder="1" applyAlignment="1">
      <alignment horizontal="right" vertical="center"/>
    </xf>
    <xf numFmtId="4" fontId="4" fillId="34" borderId="12" xfId="0" applyNumberFormat="1" applyFont="1" applyFill="1" applyBorder="1" applyAlignment="1">
      <alignment horizontal="right" vertical="center"/>
    </xf>
    <xf numFmtId="4" fontId="3" fillId="35" borderId="12" xfId="0" applyNumberFormat="1" applyFont="1" applyFill="1" applyBorder="1" applyAlignment="1">
      <alignment horizontal="right" vertical="center"/>
    </xf>
    <xf numFmtId="4" fontId="4" fillId="34" borderId="14" xfId="0" applyNumberFormat="1" applyFont="1" applyFill="1" applyBorder="1" applyAlignment="1">
      <alignment horizontal="right" vertical="center"/>
    </xf>
    <xf numFmtId="4" fontId="3" fillId="35" borderId="14" xfId="0" applyNumberFormat="1" applyFont="1" applyFill="1" applyBorder="1" applyAlignment="1">
      <alignment horizontal="right" vertical="center"/>
    </xf>
    <xf numFmtId="0" fontId="3" fillId="8" borderId="13" xfId="0" applyFont="1" applyFill="1" applyBorder="1" applyAlignment="1">
      <alignment horizontal="center" vertical="center" wrapText="1" shrinkToFit="1"/>
    </xf>
    <xf numFmtId="0" fontId="3" fillId="8" borderId="13" xfId="0" applyFont="1" applyFill="1" applyBorder="1" applyAlignment="1">
      <alignment horizontal="center" vertical="center" wrapText="1"/>
    </xf>
    <xf numFmtId="4" fontId="3" fillId="8" borderId="12" xfId="0" applyNumberFormat="1" applyFont="1" applyFill="1" applyBorder="1" applyAlignment="1">
      <alignment horizontal="center" vertical="center" wrapText="1"/>
    </xf>
    <xf numFmtId="4" fontId="3" fillId="38" borderId="12" xfId="0" applyNumberFormat="1" applyFont="1" applyFill="1" applyBorder="1" applyAlignment="1">
      <alignment horizontal="center" vertical="center" wrapText="1"/>
    </xf>
    <xf numFmtId="4" fontId="3" fillId="38" borderId="12" xfId="60" applyNumberFormat="1" applyFont="1" applyFill="1" applyBorder="1" applyAlignment="1">
      <alignment horizontal="center" vertical="center"/>
    </xf>
    <xf numFmtId="4" fontId="3" fillId="8" borderId="12" xfId="0" applyNumberFormat="1" applyFont="1" applyFill="1" applyBorder="1" applyAlignment="1">
      <alignment horizontal="right" vertical="center" wrapText="1"/>
    </xf>
    <xf numFmtId="0" fontId="3" fillId="32" borderId="0" xfId="0" applyFont="1" applyFill="1" applyAlignment="1">
      <alignment vertical="center"/>
    </xf>
    <xf numFmtId="4" fontId="3" fillId="32" borderId="14" xfId="0" applyNumberFormat="1" applyFont="1" applyFill="1" applyBorder="1" applyAlignment="1">
      <alignment horizontal="right" vertical="center"/>
    </xf>
    <xf numFmtId="4" fontId="3" fillId="32" borderId="15" xfId="0" applyNumberFormat="1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right" vertical="center"/>
    </xf>
    <xf numFmtId="0" fontId="5" fillId="8" borderId="12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 wrapText="1"/>
    </xf>
    <xf numFmtId="4" fontId="3" fillId="8" borderId="12" xfId="0" applyNumberFormat="1" applyFont="1" applyFill="1" applyBorder="1" applyAlignment="1">
      <alignment horizontal="center" vertical="center"/>
    </xf>
    <xf numFmtId="4" fontId="3" fillId="8" borderId="12" xfId="0" applyNumberFormat="1" applyFont="1" applyFill="1" applyBorder="1" applyAlignment="1">
      <alignment horizontal="right" vertical="center"/>
    </xf>
    <xf numFmtId="4" fontId="3" fillId="32" borderId="0" xfId="0" applyNumberFormat="1" applyFont="1" applyFill="1" applyAlignment="1">
      <alignment vertical="center"/>
    </xf>
    <xf numFmtId="0" fontId="3" fillId="37" borderId="14" xfId="0" applyFont="1" applyFill="1" applyBorder="1" applyAlignment="1">
      <alignment horizontal="right" vertical="center"/>
    </xf>
    <xf numFmtId="0" fontId="3" fillId="37" borderId="14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 shrinkToFit="1"/>
    </xf>
    <xf numFmtId="0" fontId="4" fillId="36" borderId="12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center"/>
    </xf>
    <xf numFmtId="0" fontId="5" fillId="37" borderId="12" xfId="0" applyFont="1" applyFill="1" applyBorder="1" applyAlignment="1">
      <alignment horizontal="right" vertical="center"/>
    </xf>
    <xf numFmtId="0" fontId="3" fillId="35" borderId="14" xfId="0" applyFont="1" applyFill="1" applyBorder="1" applyAlignment="1">
      <alignment horizontal="right" vertical="center" wrapText="1" shrinkToFit="1"/>
    </xf>
    <xf numFmtId="0" fontId="3" fillId="32" borderId="0" xfId="0" applyFont="1" applyFill="1" applyAlignment="1">
      <alignment vertical="center"/>
    </xf>
    <xf numFmtId="0" fontId="3" fillId="32" borderId="0" xfId="0" applyFont="1" applyFill="1" applyAlignment="1">
      <alignment vertical="center"/>
    </xf>
    <xf numFmtId="0" fontId="3" fillId="32" borderId="0" xfId="0" applyFont="1" applyFill="1" applyAlignment="1">
      <alignment vertical="center"/>
    </xf>
    <xf numFmtId="0" fontId="3" fillId="32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4" fontId="3" fillId="32" borderId="12" xfId="42" applyNumberFormat="1" applyFont="1" applyFill="1" applyBorder="1" applyAlignment="1">
      <alignment horizontal="center" vertical="center" wrapText="1"/>
    </xf>
    <xf numFmtId="4" fontId="3" fillId="32" borderId="12" xfId="42" applyNumberFormat="1" applyFont="1" applyFill="1" applyBorder="1" applyAlignment="1">
      <alignment horizontal="right" vertical="center" wrapText="1"/>
    </xf>
    <xf numFmtId="0" fontId="3" fillId="35" borderId="13" xfId="0" applyFont="1" applyFill="1" applyBorder="1" applyAlignment="1">
      <alignment horizontal="right" vertical="center" wrapText="1" shrinkToFit="1"/>
    </xf>
    <xf numFmtId="0" fontId="3" fillId="32" borderId="0" xfId="0" applyFont="1" applyFill="1" applyAlignment="1">
      <alignment vertical="center"/>
    </xf>
    <xf numFmtId="0" fontId="6" fillId="32" borderId="17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center" vertical="center" wrapText="1"/>
    </xf>
    <xf numFmtId="0" fontId="4" fillId="37" borderId="22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4" fontId="4" fillId="37" borderId="14" xfId="0" applyNumberFormat="1" applyFont="1" applyFill="1" applyBorder="1" applyAlignment="1">
      <alignment horizontal="center" vertical="center"/>
    </xf>
    <xf numFmtId="4" fontId="4" fillId="37" borderId="24" xfId="0" applyNumberFormat="1" applyFont="1" applyFill="1" applyBorder="1" applyAlignment="1">
      <alignment horizontal="center" vertical="center"/>
    </xf>
    <xf numFmtId="4" fontId="4" fillId="37" borderId="13" xfId="0" applyNumberFormat="1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 wrapText="1" shrinkToFit="1"/>
    </xf>
    <xf numFmtId="0" fontId="4" fillId="32" borderId="13" xfId="0" applyFont="1" applyFill="1" applyBorder="1" applyAlignment="1">
      <alignment horizontal="center" vertical="center" wrapText="1" shrinkToFi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vertical="center"/>
    </xf>
    <xf numFmtId="0" fontId="4" fillId="32" borderId="25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center"/>
    </xf>
    <xf numFmtId="0" fontId="8" fillId="32" borderId="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" fontId="4" fillId="37" borderId="14" xfId="0" applyNumberFormat="1" applyFont="1" applyFill="1" applyBorder="1" applyAlignment="1" applyProtection="1">
      <alignment horizontal="right" vertical="center"/>
      <protection locked="0"/>
    </xf>
    <xf numFmtId="4" fontId="4" fillId="37" borderId="24" xfId="0" applyNumberFormat="1" applyFont="1" applyFill="1" applyBorder="1" applyAlignment="1" applyProtection="1">
      <alignment horizontal="right" vertical="center"/>
      <protection locked="0"/>
    </xf>
    <xf numFmtId="4" fontId="4" fillId="37" borderId="13" xfId="0" applyNumberFormat="1" applyFont="1" applyFill="1" applyBorder="1" applyAlignment="1" applyProtection="1">
      <alignment horizontal="right" vertical="center"/>
      <protection locked="0"/>
    </xf>
    <xf numFmtId="0" fontId="6" fillId="3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tabSelected="1" view="pageLayout" zoomScale="90" zoomScaleNormal="90" zoomScalePageLayoutView="90" workbookViewId="0" topLeftCell="C47">
      <selection activeCell="Q53" sqref="Q53"/>
    </sheetView>
  </sheetViews>
  <sheetFormatPr defaultColWidth="9.140625" defaultRowHeight="12.75"/>
  <cols>
    <col min="1" max="1" width="12.57421875" style="1" customWidth="1"/>
    <col min="2" max="2" width="17.57421875" style="1" customWidth="1"/>
    <col min="3" max="3" width="10.7109375" style="1" customWidth="1"/>
    <col min="4" max="4" width="9.140625" style="1" customWidth="1"/>
    <col min="5" max="5" width="10.140625" style="1" customWidth="1"/>
    <col min="6" max="6" width="10.00390625" style="1" customWidth="1"/>
    <col min="7" max="7" width="9.28125" style="1" customWidth="1"/>
    <col min="8" max="8" width="9.140625" style="1" customWidth="1"/>
    <col min="9" max="9" width="9.00390625" style="1" customWidth="1"/>
    <col min="10" max="10" width="9.8515625" style="1" customWidth="1"/>
    <col min="11" max="11" width="10.8515625" style="1" customWidth="1"/>
    <col min="12" max="12" width="11.00390625" style="1" customWidth="1"/>
    <col min="13" max="13" width="9.7109375" style="1" customWidth="1"/>
    <col min="14" max="14" width="10.140625" style="1" customWidth="1"/>
    <col min="15" max="15" width="10.00390625" style="1" customWidth="1"/>
    <col min="16" max="16" width="8.8515625" style="1" customWidth="1"/>
    <col min="17" max="17" width="11.00390625" style="1" customWidth="1"/>
    <col min="18" max="18" width="11.140625" style="1" customWidth="1"/>
    <col min="19" max="16384" width="9.140625" style="1" customWidth="1"/>
  </cols>
  <sheetData>
    <row r="1" spans="17:18" s="105" customFormat="1" ht="48.75" customHeight="1">
      <c r="Q1" s="132" t="s">
        <v>74</v>
      </c>
      <c r="R1" s="133"/>
    </row>
    <row r="2" s="105" customFormat="1" ht="48.75" customHeight="1"/>
    <row r="3" spans="3:17" ht="48" customHeight="1">
      <c r="C3" s="126" t="s">
        <v>72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8"/>
      <c r="O3" s="128"/>
      <c r="P3" s="128"/>
      <c r="Q3" s="128"/>
    </row>
    <row r="4" spans="3:17" s="105" customFormat="1" ht="27.75" customHeight="1">
      <c r="C4" s="106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8"/>
      <c r="O4" s="108"/>
      <c r="P4" s="109"/>
      <c r="Q4" s="109"/>
    </row>
    <row r="5" spans="1:18" ht="27" customHeight="1">
      <c r="A5" s="119" t="s">
        <v>1</v>
      </c>
      <c r="B5" s="121" t="s">
        <v>2</v>
      </c>
      <c r="C5" s="123" t="s">
        <v>0</v>
      </c>
      <c r="D5" s="124"/>
      <c r="E5" s="124"/>
      <c r="F5" s="124"/>
      <c r="G5" s="125"/>
      <c r="H5" s="125"/>
      <c r="I5" s="125"/>
      <c r="J5" s="125"/>
      <c r="K5" s="2"/>
      <c r="L5" s="2"/>
      <c r="M5" s="2"/>
      <c r="N5" s="2"/>
      <c r="O5" s="2"/>
      <c r="P5" s="2"/>
      <c r="Q5" s="2"/>
      <c r="R5" s="3"/>
    </row>
    <row r="6" spans="1:18" ht="34.5" customHeight="1">
      <c r="A6" s="120"/>
      <c r="B6" s="122"/>
      <c r="C6" s="4" t="s">
        <v>3</v>
      </c>
      <c r="D6" s="4" t="s">
        <v>4</v>
      </c>
      <c r="E6" s="93" t="s">
        <v>5</v>
      </c>
      <c r="F6" s="93" t="s">
        <v>6</v>
      </c>
      <c r="G6" s="93" t="s">
        <v>7</v>
      </c>
      <c r="H6" s="93" t="s">
        <v>8</v>
      </c>
      <c r="I6" s="93" t="s">
        <v>9</v>
      </c>
      <c r="J6" s="93" t="s">
        <v>10</v>
      </c>
      <c r="K6" s="93" t="s">
        <v>11</v>
      </c>
      <c r="L6" s="93" t="s">
        <v>12</v>
      </c>
      <c r="M6" s="93" t="s">
        <v>13</v>
      </c>
      <c r="N6" s="93" t="s">
        <v>14</v>
      </c>
      <c r="O6" s="93" t="s">
        <v>15</v>
      </c>
      <c r="P6" s="93" t="s">
        <v>16</v>
      </c>
      <c r="Q6" s="93" t="s">
        <v>17</v>
      </c>
      <c r="R6" s="4" t="s">
        <v>18</v>
      </c>
    </row>
    <row r="7" spans="1:27" s="5" customFormat="1" ht="37.5" customHeight="1">
      <c r="A7" s="54" t="s">
        <v>37</v>
      </c>
      <c r="B7" s="32" t="s">
        <v>31</v>
      </c>
      <c r="C7" s="33">
        <f>SUM(C8)</f>
        <v>0</v>
      </c>
      <c r="D7" s="33">
        <f aca="true" t="shared" si="0" ref="D7:Q7">SUM(D8)</f>
        <v>0</v>
      </c>
      <c r="E7" s="33">
        <f t="shared" si="0"/>
        <v>4079.3</v>
      </c>
      <c r="F7" s="33">
        <f t="shared" si="0"/>
        <v>18308.78</v>
      </c>
      <c r="G7" s="33">
        <f t="shared" si="0"/>
        <v>0</v>
      </c>
      <c r="H7" s="33">
        <f t="shared" si="0"/>
        <v>0</v>
      </c>
      <c r="I7" s="33">
        <f t="shared" si="0"/>
        <v>0</v>
      </c>
      <c r="J7" s="33">
        <f t="shared" si="0"/>
        <v>0</v>
      </c>
      <c r="K7" s="33">
        <f t="shared" si="0"/>
        <v>5431.02</v>
      </c>
      <c r="L7" s="33">
        <f t="shared" si="0"/>
        <v>0</v>
      </c>
      <c r="M7" s="33">
        <f t="shared" si="0"/>
        <v>3999.41</v>
      </c>
      <c r="N7" s="33">
        <f>SUM(N8)</f>
        <v>6000</v>
      </c>
      <c r="O7" s="33">
        <f t="shared" si="0"/>
        <v>0</v>
      </c>
      <c r="P7" s="33">
        <f t="shared" si="0"/>
        <v>13710.2</v>
      </c>
      <c r="Q7" s="33">
        <f t="shared" si="0"/>
        <v>0</v>
      </c>
      <c r="R7" s="58">
        <f aca="true" t="shared" si="1" ref="R7:R17">SUM(C7:Q7)</f>
        <v>51528.70999999999</v>
      </c>
      <c r="S7" s="1"/>
      <c r="T7" s="1"/>
      <c r="U7" s="1"/>
      <c r="V7" s="1"/>
      <c r="W7" s="1"/>
      <c r="X7" s="1"/>
      <c r="Y7" s="1"/>
      <c r="Z7" s="1"/>
      <c r="AA7" s="1"/>
    </row>
    <row r="8" spans="1:27" s="9" customFormat="1" ht="30" customHeight="1">
      <c r="A8" s="68" t="s">
        <v>34</v>
      </c>
      <c r="B8" s="69" t="s">
        <v>35</v>
      </c>
      <c r="C8" s="70">
        <f>SUM(C9)</f>
        <v>0</v>
      </c>
      <c r="D8" s="70">
        <f>SUM(D9)</f>
        <v>0</v>
      </c>
      <c r="E8" s="71">
        <f>SUM(E9)</f>
        <v>4079.3</v>
      </c>
      <c r="F8" s="71">
        <f>SUM(F9)</f>
        <v>18308.78</v>
      </c>
      <c r="G8" s="71">
        <f aca="true" t="shared" si="2" ref="G8:Q8">SUM(G9)</f>
        <v>0</v>
      </c>
      <c r="H8" s="71">
        <f t="shared" si="2"/>
        <v>0</v>
      </c>
      <c r="I8" s="71">
        <f t="shared" si="2"/>
        <v>0</v>
      </c>
      <c r="J8" s="71">
        <f t="shared" si="2"/>
        <v>0</v>
      </c>
      <c r="K8" s="71">
        <f t="shared" si="2"/>
        <v>5431.02</v>
      </c>
      <c r="L8" s="71">
        <f t="shared" si="2"/>
        <v>0</v>
      </c>
      <c r="M8" s="71">
        <f t="shared" si="2"/>
        <v>3999.41</v>
      </c>
      <c r="N8" s="71">
        <f>N9</f>
        <v>6000</v>
      </c>
      <c r="O8" s="72">
        <f t="shared" si="2"/>
        <v>0</v>
      </c>
      <c r="P8" s="71">
        <f t="shared" si="2"/>
        <v>13710.2</v>
      </c>
      <c r="Q8" s="71">
        <f t="shared" si="2"/>
        <v>0</v>
      </c>
      <c r="R8" s="73">
        <f t="shared" si="1"/>
        <v>51528.70999999999</v>
      </c>
      <c r="S8" s="1"/>
      <c r="T8" s="1"/>
      <c r="U8" s="1"/>
      <c r="V8" s="1"/>
      <c r="W8" s="1"/>
      <c r="X8" s="1"/>
      <c r="Y8" s="1"/>
      <c r="Z8" s="1"/>
      <c r="AA8" s="1"/>
    </row>
    <row r="9" spans="1:18" ht="29.25" customHeight="1">
      <c r="A9" s="37">
        <v>4270</v>
      </c>
      <c r="B9" s="38" t="s">
        <v>26</v>
      </c>
      <c r="C9" s="36">
        <f aca="true" t="shared" si="3" ref="C9:Q9">SUM(C10:C11)</f>
        <v>0</v>
      </c>
      <c r="D9" s="36">
        <f t="shared" si="3"/>
        <v>0</v>
      </c>
      <c r="E9" s="36">
        <f t="shared" si="3"/>
        <v>4079.3</v>
      </c>
      <c r="F9" s="36">
        <f t="shared" si="3"/>
        <v>18308.78</v>
      </c>
      <c r="G9" s="36">
        <f t="shared" si="3"/>
        <v>0</v>
      </c>
      <c r="H9" s="36">
        <f t="shared" si="3"/>
        <v>0</v>
      </c>
      <c r="I9" s="36">
        <f t="shared" si="3"/>
        <v>0</v>
      </c>
      <c r="J9" s="36">
        <f t="shared" si="3"/>
        <v>0</v>
      </c>
      <c r="K9" s="36">
        <f t="shared" si="3"/>
        <v>5431.02</v>
      </c>
      <c r="L9" s="36">
        <f t="shared" si="3"/>
        <v>0</v>
      </c>
      <c r="M9" s="36">
        <f t="shared" si="3"/>
        <v>3999.41</v>
      </c>
      <c r="N9" s="36">
        <f t="shared" si="3"/>
        <v>6000</v>
      </c>
      <c r="O9" s="36">
        <f t="shared" si="3"/>
        <v>0</v>
      </c>
      <c r="P9" s="36">
        <f t="shared" si="3"/>
        <v>13710.2</v>
      </c>
      <c r="Q9" s="36">
        <f t="shared" si="3"/>
        <v>0</v>
      </c>
      <c r="R9" s="59">
        <f>SUM(C9:Q9)</f>
        <v>51528.70999999999</v>
      </c>
    </row>
    <row r="10" spans="1:27" s="6" customFormat="1" ht="31.5" customHeight="1">
      <c r="A10" s="10" t="s">
        <v>32</v>
      </c>
      <c r="B10" s="11" t="s">
        <v>67</v>
      </c>
      <c r="C10" s="12"/>
      <c r="D10" s="12"/>
      <c r="E10" s="14">
        <v>4079.3</v>
      </c>
      <c r="F10" s="14">
        <v>18308.78</v>
      </c>
      <c r="G10" s="14"/>
      <c r="H10" s="14"/>
      <c r="I10" s="14"/>
      <c r="J10" s="14"/>
      <c r="K10" s="14">
        <v>5431.02</v>
      </c>
      <c r="L10" s="14"/>
      <c r="M10" s="14">
        <v>3999.41</v>
      </c>
      <c r="N10" s="14"/>
      <c r="O10" s="15"/>
      <c r="P10" s="14">
        <v>13710.2</v>
      </c>
      <c r="Q10" s="13"/>
      <c r="R10" s="60">
        <f t="shared" si="1"/>
        <v>45528.71</v>
      </c>
      <c r="S10" s="1"/>
      <c r="T10" s="1"/>
      <c r="U10" s="1"/>
      <c r="V10" s="1"/>
      <c r="W10" s="1"/>
      <c r="X10" s="1"/>
      <c r="Y10" s="1"/>
      <c r="Z10" s="1"/>
      <c r="AA10" s="1"/>
    </row>
    <row r="11" spans="1:18" s="50" customFormat="1" ht="39" customHeight="1">
      <c r="A11" s="10" t="s">
        <v>32</v>
      </c>
      <c r="B11" s="11" t="s">
        <v>54</v>
      </c>
      <c r="C11" s="16"/>
      <c r="D11" s="16"/>
      <c r="E11" s="14"/>
      <c r="F11" s="14"/>
      <c r="G11" s="14"/>
      <c r="H11" s="14"/>
      <c r="I11" s="14"/>
      <c r="J11" s="14"/>
      <c r="K11" s="14"/>
      <c r="L11" s="14"/>
      <c r="M11" s="14"/>
      <c r="N11" s="14">
        <v>6000</v>
      </c>
      <c r="O11" s="15"/>
      <c r="P11" s="14"/>
      <c r="Q11" s="14"/>
      <c r="R11" s="60">
        <f>SUM(C11:Q11)</f>
        <v>6000</v>
      </c>
    </row>
    <row r="12" spans="1:18" ht="42" customHeight="1">
      <c r="A12" s="54" t="s">
        <v>39</v>
      </c>
      <c r="B12" s="32" t="s">
        <v>40</v>
      </c>
      <c r="C12" s="33">
        <f>C13</f>
        <v>0</v>
      </c>
      <c r="D12" s="33">
        <f aca="true" t="shared" si="4" ref="D12:Q12">D13</f>
        <v>0</v>
      </c>
      <c r="E12" s="33">
        <f t="shared" si="4"/>
        <v>0</v>
      </c>
      <c r="F12" s="33">
        <f t="shared" si="4"/>
        <v>0</v>
      </c>
      <c r="G12" s="33">
        <f t="shared" si="4"/>
        <v>0</v>
      </c>
      <c r="H12" s="33">
        <f t="shared" si="4"/>
        <v>0</v>
      </c>
      <c r="I12" s="33">
        <f t="shared" si="4"/>
        <v>0</v>
      </c>
      <c r="J12" s="33">
        <f t="shared" si="4"/>
        <v>0</v>
      </c>
      <c r="K12" s="33">
        <f t="shared" si="4"/>
        <v>0</v>
      </c>
      <c r="L12" s="33">
        <f t="shared" si="4"/>
        <v>0</v>
      </c>
      <c r="M12" s="33">
        <f t="shared" si="4"/>
        <v>0</v>
      </c>
      <c r="N12" s="33">
        <f t="shared" si="4"/>
        <v>1803.85</v>
      </c>
      <c r="O12" s="33">
        <f t="shared" si="4"/>
        <v>0</v>
      </c>
      <c r="P12" s="33">
        <f t="shared" si="4"/>
        <v>0</v>
      </c>
      <c r="Q12" s="33">
        <f t="shared" si="4"/>
        <v>0</v>
      </c>
      <c r="R12" s="58">
        <f t="shared" si="1"/>
        <v>1803.85</v>
      </c>
    </row>
    <row r="13" spans="1:18" ht="33" customHeight="1">
      <c r="A13" s="34" t="s">
        <v>28</v>
      </c>
      <c r="B13" s="7" t="s">
        <v>29</v>
      </c>
      <c r="C13" s="22">
        <f>SUM(C14+C16)</f>
        <v>0</v>
      </c>
      <c r="D13" s="22">
        <f aca="true" t="shared" si="5" ref="D13:Q13">SUM(D14+D16)</f>
        <v>0</v>
      </c>
      <c r="E13" s="22">
        <f t="shared" si="5"/>
        <v>0</v>
      </c>
      <c r="F13" s="22">
        <f t="shared" si="5"/>
        <v>0</v>
      </c>
      <c r="G13" s="22">
        <f t="shared" si="5"/>
        <v>0</v>
      </c>
      <c r="H13" s="22">
        <f t="shared" si="5"/>
        <v>0</v>
      </c>
      <c r="I13" s="22">
        <f t="shared" si="5"/>
        <v>0</v>
      </c>
      <c r="J13" s="22">
        <f t="shared" si="5"/>
        <v>0</v>
      </c>
      <c r="K13" s="22">
        <f t="shared" si="5"/>
        <v>0</v>
      </c>
      <c r="L13" s="22">
        <f t="shared" si="5"/>
        <v>0</v>
      </c>
      <c r="M13" s="22">
        <f t="shared" si="5"/>
        <v>0</v>
      </c>
      <c r="N13" s="22">
        <f t="shared" si="5"/>
        <v>1803.85</v>
      </c>
      <c r="O13" s="22">
        <f t="shared" si="5"/>
        <v>0</v>
      </c>
      <c r="P13" s="22">
        <f t="shared" si="5"/>
        <v>0</v>
      </c>
      <c r="Q13" s="22">
        <f t="shared" si="5"/>
        <v>0</v>
      </c>
      <c r="R13" s="61">
        <f t="shared" si="1"/>
        <v>1803.85</v>
      </c>
    </row>
    <row r="14" spans="1:18" s="100" customFormat="1" ht="24.75" customHeight="1">
      <c r="A14" s="104">
        <v>4210</v>
      </c>
      <c r="B14" s="7" t="s">
        <v>30</v>
      </c>
      <c r="C14" s="22">
        <f>SUM(C15)</f>
        <v>0</v>
      </c>
      <c r="D14" s="22">
        <f aca="true" t="shared" si="6" ref="D14:Q14">SUM(D15)</f>
        <v>0</v>
      </c>
      <c r="E14" s="22">
        <f t="shared" si="6"/>
        <v>0</v>
      </c>
      <c r="F14" s="22">
        <f t="shared" si="6"/>
        <v>0</v>
      </c>
      <c r="G14" s="22">
        <f t="shared" si="6"/>
        <v>0</v>
      </c>
      <c r="H14" s="22">
        <f t="shared" si="6"/>
        <v>0</v>
      </c>
      <c r="I14" s="22">
        <f t="shared" si="6"/>
        <v>0</v>
      </c>
      <c r="J14" s="22">
        <f t="shared" si="6"/>
        <v>0</v>
      </c>
      <c r="K14" s="22">
        <f t="shared" si="6"/>
        <v>0</v>
      </c>
      <c r="L14" s="22">
        <f t="shared" si="6"/>
        <v>0</v>
      </c>
      <c r="M14" s="22">
        <f t="shared" si="6"/>
        <v>0</v>
      </c>
      <c r="N14" s="22">
        <f t="shared" si="6"/>
        <v>843.85</v>
      </c>
      <c r="O14" s="22">
        <f t="shared" si="6"/>
        <v>0</v>
      </c>
      <c r="P14" s="22">
        <f t="shared" si="6"/>
        <v>0</v>
      </c>
      <c r="Q14" s="22">
        <f t="shared" si="6"/>
        <v>0</v>
      </c>
      <c r="R14" s="61">
        <f>SUM(C14:Q14)</f>
        <v>843.85</v>
      </c>
    </row>
    <row r="15" spans="1:18" s="100" customFormat="1" ht="47.25" customHeight="1">
      <c r="A15" s="10" t="s">
        <v>32</v>
      </c>
      <c r="B15" s="11" t="s">
        <v>65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>
        <v>843.85</v>
      </c>
      <c r="O15" s="102"/>
      <c r="P15" s="102"/>
      <c r="Q15" s="102"/>
      <c r="R15" s="103">
        <f>SUM(C15:Q15)</f>
        <v>843.85</v>
      </c>
    </row>
    <row r="16" spans="1:27" s="5" customFormat="1" ht="33.75" customHeight="1">
      <c r="A16" s="39">
        <v>4270</v>
      </c>
      <c r="B16" s="38" t="s">
        <v>42</v>
      </c>
      <c r="C16" s="35">
        <f>SUM(C17)</f>
        <v>0</v>
      </c>
      <c r="D16" s="35">
        <f aca="true" t="shared" si="7" ref="D16:Q16">SUM(D17)</f>
        <v>0</v>
      </c>
      <c r="E16" s="35">
        <f t="shared" si="7"/>
        <v>0</v>
      </c>
      <c r="F16" s="35">
        <f t="shared" si="7"/>
        <v>0</v>
      </c>
      <c r="G16" s="35">
        <f t="shared" si="7"/>
        <v>0</v>
      </c>
      <c r="H16" s="35">
        <f t="shared" si="7"/>
        <v>0</v>
      </c>
      <c r="I16" s="35">
        <f t="shared" si="7"/>
        <v>0</v>
      </c>
      <c r="J16" s="35">
        <f t="shared" si="7"/>
        <v>0</v>
      </c>
      <c r="K16" s="35">
        <f t="shared" si="7"/>
        <v>0</v>
      </c>
      <c r="L16" s="35">
        <f t="shared" si="7"/>
        <v>0</v>
      </c>
      <c r="M16" s="35">
        <f t="shared" si="7"/>
        <v>0</v>
      </c>
      <c r="N16" s="35">
        <f t="shared" si="7"/>
        <v>960</v>
      </c>
      <c r="O16" s="35">
        <f t="shared" si="7"/>
        <v>0</v>
      </c>
      <c r="P16" s="35">
        <f t="shared" si="7"/>
        <v>0</v>
      </c>
      <c r="Q16" s="35">
        <f t="shared" si="7"/>
        <v>0</v>
      </c>
      <c r="R16" s="62">
        <f t="shared" si="1"/>
        <v>960</v>
      </c>
      <c r="S16" s="1"/>
      <c r="T16" s="1"/>
      <c r="U16" s="1"/>
      <c r="V16" s="1"/>
      <c r="W16" s="1"/>
      <c r="X16" s="1"/>
      <c r="Y16" s="1"/>
      <c r="Z16" s="1"/>
      <c r="AA16" s="1"/>
    </row>
    <row r="17" spans="1:27" s="6" customFormat="1" ht="46.5" customHeight="1">
      <c r="A17" s="18" t="s">
        <v>32</v>
      </c>
      <c r="B17" s="19" t="s">
        <v>50</v>
      </c>
      <c r="C17" s="20"/>
      <c r="D17" s="20"/>
      <c r="E17" s="21"/>
      <c r="F17" s="20"/>
      <c r="G17" s="21"/>
      <c r="H17" s="20"/>
      <c r="I17" s="20"/>
      <c r="J17" s="21"/>
      <c r="K17" s="20"/>
      <c r="L17" s="20"/>
      <c r="M17" s="20"/>
      <c r="N17" s="21">
        <v>960</v>
      </c>
      <c r="O17" s="20"/>
      <c r="P17" s="20"/>
      <c r="Q17" s="20"/>
      <c r="R17" s="63">
        <f t="shared" si="1"/>
        <v>960</v>
      </c>
      <c r="S17" s="1"/>
      <c r="T17" s="1"/>
      <c r="U17" s="1"/>
      <c r="V17" s="1"/>
      <c r="W17" s="1"/>
      <c r="X17" s="1"/>
      <c r="Y17" s="1"/>
      <c r="Z17" s="1"/>
      <c r="AA17" s="1"/>
    </row>
    <row r="18" spans="1:27" s="9" customFormat="1" ht="38.25" customHeight="1">
      <c r="A18" s="53" t="s">
        <v>41</v>
      </c>
      <c r="B18" s="40" t="s">
        <v>33</v>
      </c>
      <c r="C18" s="41">
        <f aca="true" t="shared" si="8" ref="C18:Q18">SUM(C19+C30)</f>
        <v>8739.43</v>
      </c>
      <c r="D18" s="41">
        <f t="shared" si="8"/>
        <v>0</v>
      </c>
      <c r="E18" s="41">
        <f t="shared" si="8"/>
        <v>13102.68</v>
      </c>
      <c r="F18" s="41">
        <f t="shared" si="8"/>
        <v>0</v>
      </c>
      <c r="G18" s="41">
        <f t="shared" si="8"/>
        <v>0</v>
      </c>
      <c r="H18" s="41">
        <f t="shared" si="8"/>
        <v>0</v>
      </c>
      <c r="I18" s="41">
        <f t="shared" si="8"/>
        <v>7305.03</v>
      </c>
      <c r="J18" s="41">
        <f t="shared" si="8"/>
        <v>16322.1</v>
      </c>
      <c r="K18" s="41">
        <f t="shared" si="8"/>
        <v>10000</v>
      </c>
      <c r="L18" s="41">
        <f t="shared" si="8"/>
        <v>0</v>
      </c>
      <c r="M18" s="41">
        <f t="shared" si="8"/>
        <v>1300</v>
      </c>
      <c r="N18" s="41">
        <f t="shared" si="8"/>
        <v>5979.27</v>
      </c>
      <c r="O18" s="41">
        <f t="shared" si="8"/>
        <v>27500</v>
      </c>
      <c r="P18" s="41">
        <f t="shared" si="8"/>
        <v>4982.1</v>
      </c>
      <c r="Q18" s="41">
        <f t="shared" si="8"/>
        <v>0</v>
      </c>
      <c r="R18" s="64">
        <f aca="true" t="shared" si="9" ref="R18:R25">SUM(C18:Q18)</f>
        <v>95230.61</v>
      </c>
      <c r="S18" s="1"/>
      <c r="T18" s="1"/>
      <c r="U18" s="1"/>
      <c r="V18" s="1"/>
      <c r="W18" s="1"/>
      <c r="X18" s="1"/>
      <c r="Y18" s="1"/>
      <c r="Z18" s="1"/>
      <c r="AA18" s="1"/>
    </row>
    <row r="19" spans="1:18" ht="38.25" customHeight="1">
      <c r="A19" s="23" t="s">
        <v>24</v>
      </c>
      <c r="B19" s="17" t="s">
        <v>25</v>
      </c>
      <c r="C19" s="8">
        <f aca="true" t="shared" si="10" ref="C19:H19">SUM(C20+C27+C25)</f>
        <v>8739.43</v>
      </c>
      <c r="D19" s="8">
        <f t="shared" si="10"/>
        <v>0</v>
      </c>
      <c r="E19" s="8">
        <f t="shared" si="10"/>
        <v>13102.68</v>
      </c>
      <c r="F19" s="8">
        <f t="shared" si="10"/>
        <v>0</v>
      </c>
      <c r="G19" s="8">
        <f t="shared" si="10"/>
        <v>0</v>
      </c>
      <c r="H19" s="8">
        <f t="shared" si="10"/>
        <v>0</v>
      </c>
      <c r="I19" s="8">
        <v>7305.03</v>
      </c>
      <c r="J19" s="8">
        <f aca="true" t="shared" si="11" ref="J19:Q19">SUM(J20+J27+J25)</f>
        <v>16322.1</v>
      </c>
      <c r="K19" s="8">
        <f t="shared" si="11"/>
        <v>10000</v>
      </c>
      <c r="L19" s="8">
        <f t="shared" si="11"/>
        <v>0</v>
      </c>
      <c r="M19" s="8">
        <f t="shared" si="11"/>
        <v>1300</v>
      </c>
      <c r="N19" s="8">
        <f t="shared" si="11"/>
        <v>5979.27</v>
      </c>
      <c r="O19" s="8">
        <f t="shared" si="11"/>
        <v>0</v>
      </c>
      <c r="P19" s="8">
        <f t="shared" si="11"/>
        <v>4982.1</v>
      </c>
      <c r="Q19" s="8">
        <f t="shared" si="11"/>
        <v>0</v>
      </c>
      <c r="R19" s="65">
        <f t="shared" si="9"/>
        <v>67730.61</v>
      </c>
    </row>
    <row r="20" spans="1:18" s="57" customFormat="1" ht="36" customHeight="1">
      <c r="A20" s="44">
        <v>4210</v>
      </c>
      <c r="B20" s="38" t="s">
        <v>30</v>
      </c>
      <c r="C20" s="35">
        <f aca="true" t="shared" si="12" ref="C20:Q20">SUM(C21:C24)</f>
        <v>0</v>
      </c>
      <c r="D20" s="35">
        <f t="shared" si="12"/>
        <v>0</v>
      </c>
      <c r="E20" s="35">
        <f t="shared" si="12"/>
        <v>2386.2</v>
      </c>
      <c r="F20" s="35">
        <f t="shared" si="12"/>
        <v>0</v>
      </c>
      <c r="G20" s="35">
        <f t="shared" si="12"/>
        <v>0</v>
      </c>
      <c r="H20" s="35">
        <f t="shared" si="12"/>
        <v>0</v>
      </c>
      <c r="I20" s="35">
        <f t="shared" si="12"/>
        <v>7305.03</v>
      </c>
      <c r="J20" s="35">
        <f t="shared" si="12"/>
        <v>0</v>
      </c>
      <c r="K20" s="35">
        <f t="shared" si="12"/>
        <v>10000</v>
      </c>
      <c r="L20" s="35">
        <f t="shared" si="12"/>
        <v>0</v>
      </c>
      <c r="M20" s="35">
        <f t="shared" si="12"/>
        <v>1300</v>
      </c>
      <c r="N20" s="35">
        <f t="shared" si="12"/>
        <v>5979.27</v>
      </c>
      <c r="O20" s="35">
        <f t="shared" si="12"/>
        <v>0</v>
      </c>
      <c r="P20" s="35">
        <f t="shared" si="12"/>
        <v>4982.1</v>
      </c>
      <c r="Q20" s="35">
        <f t="shared" si="12"/>
        <v>0</v>
      </c>
      <c r="R20" s="62">
        <f t="shared" si="9"/>
        <v>31952.6</v>
      </c>
    </row>
    <row r="21" spans="1:18" s="74" customFormat="1" ht="28.5" customHeight="1">
      <c r="A21" s="25" t="s">
        <v>38</v>
      </c>
      <c r="B21" s="11" t="s">
        <v>68</v>
      </c>
      <c r="C21" s="21"/>
      <c r="D21" s="21"/>
      <c r="E21" s="26">
        <v>2386.2</v>
      </c>
      <c r="F21" s="26"/>
      <c r="G21" s="26"/>
      <c r="H21" s="26"/>
      <c r="I21" s="26">
        <v>7305.03</v>
      </c>
      <c r="J21" s="26"/>
      <c r="K21" s="26"/>
      <c r="L21" s="26"/>
      <c r="M21" s="26"/>
      <c r="N21" s="26"/>
      <c r="O21" s="26"/>
      <c r="P21" s="26">
        <v>4982.1</v>
      </c>
      <c r="Q21" s="26"/>
      <c r="R21" s="63">
        <f t="shared" si="9"/>
        <v>14673.33</v>
      </c>
    </row>
    <row r="22" spans="1:18" s="94" customFormat="1" ht="42.75" customHeight="1">
      <c r="A22" s="25" t="s">
        <v>32</v>
      </c>
      <c r="B22" s="11" t="s">
        <v>66</v>
      </c>
      <c r="C22" s="21"/>
      <c r="D22" s="21"/>
      <c r="E22" s="26"/>
      <c r="F22" s="26"/>
      <c r="G22" s="26"/>
      <c r="H22" s="26"/>
      <c r="I22" s="26"/>
      <c r="J22" s="26"/>
      <c r="K22" s="26">
        <v>10000</v>
      </c>
      <c r="L22" s="26"/>
      <c r="M22" s="26"/>
      <c r="N22" s="26"/>
      <c r="O22" s="26"/>
      <c r="P22" s="26"/>
      <c r="Q22" s="26"/>
      <c r="R22" s="63">
        <f t="shared" si="9"/>
        <v>10000</v>
      </c>
    </row>
    <row r="23" spans="1:18" s="74" customFormat="1" ht="42.75" customHeight="1">
      <c r="A23" s="24" t="s">
        <v>32</v>
      </c>
      <c r="B23" s="24" t="s">
        <v>48</v>
      </c>
      <c r="C23" s="21"/>
      <c r="D23" s="21"/>
      <c r="E23" s="26"/>
      <c r="F23" s="26"/>
      <c r="G23" s="26"/>
      <c r="H23" s="26"/>
      <c r="I23" s="26"/>
      <c r="J23" s="26"/>
      <c r="K23" s="26"/>
      <c r="L23" s="26"/>
      <c r="M23" s="26">
        <v>1300</v>
      </c>
      <c r="N23" s="26"/>
      <c r="O23" s="26"/>
      <c r="P23" s="26"/>
      <c r="Q23" s="26"/>
      <c r="R23" s="63">
        <f t="shared" si="9"/>
        <v>1300</v>
      </c>
    </row>
    <row r="24" spans="1:18" s="99" customFormat="1" ht="47.25" customHeight="1">
      <c r="A24" s="24" t="s">
        <v>32</v>
      </c>
      <c r="B24" s="11" t="s">
        <v>62</v>
      </c>
      <c r="C24" s="21"/>
      <c r="D24" s="21"/>
      <c r="E24" s="26"/>
      <c r="F24" s="26"/>
      <c r="G24" s="26"/>
      <c r="H24" s="26"/>
      <c r="I24" s="26"/>
      <c r="J24" s="26"/>
      <c r="K24" s="26"/>
      <c r="L24" s="26"/>
      <c r="M24" s="26"/>
      <c r="N24" s="26">
        <v>5979.27</v>
      </c>
      <c r="O24" s="26"/>
      <c r="P24" s="26"/>
      <c r="Q24" s="26"/>
      <c r="R24" s="63">
        <f>SUM(C24:Q24)</f>
        <v>5979.27</v>
      </c>
    </row>
    <row r="25" spans="1:18" s="56" customFormat="1" ht="42.75" customHeight="1">
      <c r="A25" s="44">
        <v>4270</v>
      </c>
      <c r="B25" s="55" t="s">
        <v>42</v>
      </c>
      <c r="C25" s="35">
        <f>SUM(C26:C26)</f>
        <v>8739.43</v>
      </c>
      <c r="D25" s="35">
        <f>SUM(D26:D26)</f>
        <v>0</v>
      </c>
      <c r="E25" s="35">
        <f>SUM(E26)</f>
        <v>0</v>
      </c>
      <c r="F25" s="35">
        <f aca="true" t="shared" si="13" ref="F25:Q25">SUM(F26:F26)</f>
        <v>0</v>
      </c>
      <c r="G25" s="35">
        <f t="shared" si="13"/>
        <v>0</v>
      </c>
      <c r="H25" s="35">
        <f t="shared" si="13"/>
        <v>0</v>
      </c>
      <c r="I25" s="35">
        <f t="shared" si="13"/>
        <v>0</v>
      </c>
      <c r="J25" s="35">
        <f t="shared" si="13"/>
        <v>0</v>
      </c>
      <c r="K25" s="35">
        <f t="shared" si="13"/>
        <v>0</v>
      </c>
      <c r="L25" s="35">
        <f t="shared" si="13"/>
        <v>0</v>
      </c>
      <c r="M25" s="35">
        <f t="shared" si="13"/>
        <v>0</v>
      </c>
      <c r="N25" s="35">
        <f t="shared" si="13"/>
        <v>0</v>
      </c>
      <c r="O25" s="35">
        <f t="shared" si="13"/>
        <v>0</v>
      </c>
      <c r="P25" s="35">
        <f t="shared" si="13"/>
        <v>0</v>
      </c>
      <c r="Q25" s="35">
        <f t="shared" si="13"/>
        <v>0</v>
      </c>
      <c r="R25" s="62">
        <f t="shared" si="9"/>
        <v>8739.43</v>
      </c>
    </row>
    <row r="26" spans="1:18" s="94" customFormat="1" ht="42.75" customHeight="1">
      <c r="A26" s="25" t="s">
        <v>38</v>
      </c>
      <c r="B26" s="11" t="s">
        <v>47</v>
      </c>
      <c r="C26" s="21">
        <v>8739.43</v>
      </c>
      <c r="D26" s="21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63">
        <f>SUM(C26:Q26)</f>
        <v>8739.43</v>
      </c>
    </row>
    <row r="27" spans="1:18" ht="37.5" customHeight="1">
      <c r="A27" s="42">
        <v>6050</v>
      </c>
      <c r="B27" s="38" t="s">
        <v>22</v>
      </c>
      <c r="C27" s="35">
        <f aca="true" t="shared" si="14" ref="C27:Q27">SUM(C28:C28)</f>
        <v>0</v>
      </c>
      <c r="D27" s="35">
        <f t="shared" si="14"/>
        <v>0</v>
      </c>
      <c r="E27" s="35">
        <f>SUM(E29)</f>
        <v>10716.48</v>
      </c>
      <c r="F27" s="35">
        <f t="shared" si="14"/>
        <v>0</v>
      </c>
      <c r="G27" s="35">
        <f t="shared" si="14"/>
        <v>0</v>
      </c>
      <c r="H27" s="35">
        <f t="shared" si="14"/>
        <v>0</v>
      </c>
      <c r="I27" s="35">
        <f t="shared" si="14"/>
        <v>0</v>
      </c>
      <c r="J27" s="35">
        <f t="shared" si="14"/>
        <v>16322.1</v>
      </c>
      <c r="K27" s="35">
        <f t="shared" si="14"/>
        <v>0</v>
      </c>
      <c r="L27" s="35">
        <f t="shared" si="14"/>
        <v>0</v>
      </c>
      <c r="M27" s="35">
        <f t="shared" si="14"/>
        <v>0</v>
      </c>
      <c r="N27" s="35">
        <f t="shared" si="14"/>
        <v>0</v>
      </c>
      <c r="O27" s="35">
        <f t="shared" si="14"/>
        <v>0</v>
      </c>
      <c r="P27" s="35">
        <f t="shared" si="14"/>
        <v>0</v>
      </c>
      <c r="Q27" s="35">
        <f t="shared" si="14"/>
        <v>0</v>
      </c>
      <c r="R27" s="62">
        <f>SUM(C27:Q27)</f>
        <v>27038.58</v>
      </c>
    </row>
    <row r="28" spans="1:18" s="51" customFormat="1" ht="44.25" customHeight="1">
      <c r="A28" s="25" t="s">
        <v>38</v>
      </c>
      <c r="B28" s="24" t="s">
        <v>52</v>
      </c>
      <c r="C28" s="21"/>
      <c r="D28" s="21"/>
      <c r="E28" s="26"/>
      <c r="F28" s="26"/>
      <c r="G28" s="26"/>
      <c r="H28" s="26"/>
      <c r="I28" s="26"/>
      <c r="J28" s="26">
        <v>16322.1</v>
      </c>
      <c r="K28" s="26"/>
      <c r="L28" s="26"/>
      <c r="M28" s="26"/>
      <c r="N28" s="26"/>
      <c r="O28" s="26"/>
      <c r="P28" s="26"/>
      <c r="Q28" s="26"/>
      <c r="R28" s="63">
        <f>SUM(C28:Q28)</f>
        <v>16322.1</v>
      </c>
    </row>
    <row r="29" spans="1:18" s="98" customFormat="1" ht="44.25" customHeight="1">
      <c r="A29" s="25" t="s">
        <v>32</v>
      </c>
      <c r="B29" s="24" t="s">
        <v>63</v>
      </c>
      <c r="C29" s="21"/>
      <c r="D29" s="21"/>
      <c r="E29" s="26">
        <v>10716.48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63">
        <f>SUM(C29:Q29)</f>
        <v>10716.48</v>
      </c>
    </row>
    <row r="30" spans="1:18" s="74" customFormat="1" ht="44.25" customHeight="1">
      <c r="A30" s="85" t="s">
        <v>55</v>
      </c>
      <c r="B30" s="86" t="s">
        <v>56</v>
      </c>
      <c r="C30" s="87">
        <f>SUM(C31)</f>
        <v>0</v>
      </c>
      <c r="D30" s="87">
        <f aca="true" t="shared" si="15" ref="D30:Q30">SUM(D31)</f>
        <v>0</v>
      </c>
      <c r="E30" s="87">
        <f t="shared" si="15"/>
        <v>0</v>
      </c>
      <c r="F30" s="87">
        <f t="shared" si="15"/>
        <v>0</v>
      </c>
      <c r="G30" s="87">
        <f t="shared" si="15"/>
        <v>0</v>
      </c>
      <c r="H30" s="87">
        <f t="shared" si="15"/>
        <v>0</v>
      </c>
      <c r="I30" s="87">
        <f t="shared" si="15"/>
        <v>0</v>
      </c>
      <c r="J30" s="87">
        <f t="shared" si="15"/>
        <v>0</v>
      </c>
      <c r="K30" s="87">
        <f t="shared" si="15"/>
        <v>0</v>
      </c>
      <c r="L30" s="87">
        <f t="shared" si="15"/>
        <v>0</v>
      </c>
      <c r="M30" s="87">
        <f t="shared" si="15"/>
        <v>0</v>
      </c>
      <c r="N30" s="87">
        <f t="shared" si="15"/>
        <v>0</v>
      </c>
      <c r="O30" s="87">
        <f t="shared" si="15"/>
        <v>27500</v>
      </c>
      <c r="P30" s="87">
        <f t="shared" si="15"/>
        <v>0</v>
      </c>
      <c r="Q30" s="87">
        <f t="shared" si="15"/>
        <v>0</v>
      </c>
      <c r="R30" s="88">
        <f aca="true" t="shared" si="16" ref="R30:R38">SUM(C30:Q30)</f>
        <v>27500</v>
      </c>
    </row>
    <row r="31" spans="1:18" s="81" customFormat="1" ht="39.75" customHeight="1">
      <c r="A31" s="95">
        <v>6050</v>
      </c>
      <c r="B31" s="38" t="s">
        <v>22</v>
      </c>
      <c r="C31" s="35">
        <f>SUM(C32)</f>
        <v>0</v>
      </c>
      <c r="D31" s="35">
        <f aca="true" t="shared" si="17" ref="D31:Q31">SUM(D32)</f>
        <v>0</v>
      </c>
      <c r="E31" s="35">
        <f t="shared" si="17"/>
        <v>0</v>
      </c>
      <c r="F31" s="35">
        <f t="shared" si="17"/>
        <v>0</v>
      </c>
      <c r="G31" s="35">
        <f t="shared" si="17"/>
        <v>0</v>
      </c>
      <c r="H31" s="35">
        <f t="shared" si="17"/>
        <v>0</v>
      </c>
      <c r="I31" s="35">
        <f t="shared" si="17"/>
        <v>0</v>
      </c>
      <c r="J31" s="35">
        <f t="shared" si="17"/>
        <v>0</v>
      </c>
      <c r="K31" s="35">
        <f t="shared" si="17"/>
        <v>0</v>
      </c>
      <c r="L31" s="35">
        <f t="shared" si="17"/>
        <v>0</v>
      </c>
      <c r="M31" s="35">
        <f t="shared" si="17"/>
        <v>0</v>
      </c>
      <c r="N31" s="35">
        <f t="shared" si="17"/>
        <v>0</v>
      </c>
      <c r="O31" s="35">
        <f t="shared" si="17"/>
        <v>27500</v>
      </c>
      <c r="P31" s="35">
        <f t="shared" si="17"/>
        <v>0</v>
      </c>
      <c r="Q31" s="35">
        <f t="shared" si="17"/>
        <v>0</v>
      </c>
      <c r="R31" s="62">
        <f t="shared" si="16"/>
        <v>27500</v>
      </c>
    </row>
    <row r="32" spans="1:18" s="81" customFormat="1" ht="44.25" customHeight="1">
      <c r="A32" s="18" t="s">
        <v>32</v>
      </c>
      <c r="B32" s="82" t="s">
        <v>57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>
        <v>27500</v>
      </c>
      <c r="P32" s="83"/>
      <c r="Q32" s="83"/>
      <c r="R32" s="84">
        <f t="shared" si="16"/>
        <v>27500</v>
      </c>
    </row>
    <row r="33" spans="1:18" ht="52.5" customHeight="1">
      <c r="A33" s="53" t="s">
        <v>36</v>
      </c>
      <c r="B33" s="40" t="s">
        <v>19</v>
      </c>
      <c r="C33" s="41">
        <f>SUM(C34)</f>
        <v>19942.62</v>
      </c>
      <c r="D33" s="41">
        <f>SUM(D34)</f>
        <v>14517.64</v>
      </c>
      <c r="E33" s="41">
        <f>SUM(E34)</f>
        <v>0</v>
      </c>
      <c r="F33" s="41">
        <f aca="true" t="shared" si="18" ref="F33:Q33">SUM(F34)</f>
        <v>13998.48</v>
      </c>
      <c r="G33" s="41">
        <f t="shared" si="18"/>
        <v>21578</v>
      </c>
      <c r="H33" s="41">
        <f t="shared" si="18"/>
        <v>0</v>
      </c>
      <c r="I33" s="41">
        <f t="shared" si="18"/>
        <v>10803.26</v>
      </c>
      <c r="J33" s="41">
        <f t="shared" si="18"/>
        <v>0</v>
      </c>
      <c r="K33" s="41">
        <f t="shared" si="18"/>
        <v>0</v>
      </c>
      <c r="L33" s="41">
        <f t="shared" si="18"/>
        <v>33116</v>
      </c>
      <c r="M33" s="41">
        <f t="shared" si="18"/>
        <v>15828</v>
      </c>
      <c r="N33" s="41">
        <f t="shared" si="18"/>
        <v>12978</v>
      </c>
      <c r="O33" s="41">
        <f t="shared" si="18"/>
        <v>0</v>
      </c>
      <c r="P33" s="41">
        <f t="shared" si="18"/>
        <v>4999.85</v>
      </c>
      <c r="Q33" s="41">
        <f t="shared" si="18"/>
        <v>12478.99</v>
      </c>
      <c r="R33" s="64">
        <f t="shared" si="16"/>
        <v>160240.84</v>
      </c>
    </row>
    <row r="34" spans="1:27" s="5" customFormat="1" ht="49.5" customHeight="1">
      <c r="A34" s="23" t="s">
        <v>20</v>
      </c>
      <c r="B34" s="17" t="s">
        <v>21</v>
      </c>
      <c r="C34" s="8">
        <f aca="true" t="shared" si="19" ref="C34:Q34">SUM(C35+C39+C43)</f>
        <v>19942.62</v>
      </c>
      <c r="D34" s="8">
        <f t="shared" si="19"/>
        <v>14517.64</v>
      </c>
      <c r="E34" s="8">
        <f t="shared" si="19"/>
        <v>0</v>
      </c>
      <c r="F34" s="8">
        <f t="shared" si="19"/>
        <v>13998.48</v>
      </c>
      <c r="G34" s="8">
        <f t="shared" si="19"/>
        <v>21578</v>
      </c>
      <c r="H34" s="8">
        <f t="shared" si="19"/>
        <v>0</v>
      </c>
      <c r="I34" s="8">
        <f t="shared" si="19"/>
        <v>10803.26</v>
      </c>
      <c r="J34" s="8">
        <f t="shared" si="19"/>
        <v>0</v>
      </c>
      <c r="K34" s="8">
        <f t="shared" si="19"/>
        <v>0</v>
      </c>
      <c r="L34" s="8">
        <f t="shared" si="19"/>
        <v>33116</v>
      </c>
      <c r="M34" s="8">
        <f t="shared" si="19"/>
        <v>15828</v>
      </c>
      <c r="N34" s="8">
        <f t="shared" si="19"/>
        <v>12978</v>
      </c>
      <c r="O34" s="8">
        <f t="shared" si="19"/>
        <v>0</v>
      </c>
      <c r="P34" s="8">
        <f t="shared" si="19"/>
        <v>4999.85</v>
      </c>
      <c r="Q34" s="8">
        <f t="shared" si="19"/>
        <v>12478.99</v>
      </c>
      <c r="R34" s="65">
        <f t="shared" si="16"/>
        <v>160240.84</v>
      </c>
      <c r="S34" s="50"/>
      <c r="T34" s="50"/>
      <c r="U34" s="50"/>
      <c r="V34" s="50"/>
      <c r="W34" s="50"/>
      <c r="X34" s="50"/>
      <c r="Y34" s="50"/>
      <c r="Z34" s="50"/>
      <c r="AA34" s="50"/>
    </row>
    <row r="35" spans="1:27" s="6" customFormat="1" ht="36" customHeight="1">
      <c r="A35" s="43">
        <v>4210</v>
      </c>
      <c r="B35" s="38" t="s">
        <v>30</v>
      </c>
      <c r="C35" s="35">
        <f aca="true" t="shared" si="20" ref="C35:Q35">SUM(C36:C38)</f>
        <v>0</v>
      </c>
      <c r="D35" s="35">
        <f t="shared" si="20"/>
        <v>14517.64</v>
      </c>
      <c r="E35" s="35">
        <f t="shared" si="20"/>
        <v>0</v>
      </c>
      <c r="F35" s="35">
        <f t="shared" si="20"/>
        <v>13998.48</v>
      </c>
      <c r="G35" s="35">
        <f t="shared" si="20"/>
        <v>8828</v>
      </c>
      <c r="H35" s="35">
        <f t="shared" si="20"/>
        <v>0</v>
      </c>
      <c r="I35" s="35">
        <f t="shared" si="20"/>
        <v>0</v>
      </c>
      <c r="J35" s="35">
        <f t="shared" si="20"/>
        <v>0</v>
      </c>
      <c r="K35" s="35">
        <f t="shared" si="20"/>
        <v>0</v>
      </c>
      <c r="L35" s="35">
        <f t="shared" si="20"/>
        <v>0</v>
      </c>
      <c r="M35" s="35">
        <f t="shared" si="20"/>
        <v>8828</v>
      </c>
      <c r="N35" s="35">
        <f t="shared" si="20"/>
        <v>11898</v>
      </c>
      <c r="O35" s="35">
        <f t="shared" si="20"/>
        <v>0</v>
      </c>
      <c r="P35" s="35">
        <f t="shared" si="20"/>
        <v>4999.85</v>
      </c>
      <c r="Q35" s="35">
        <f t="shared" si="20"/>
        <v>2478.99</v>
      </c>
      <c r="R35" s="62">
        <f t="shared" si="16"/>
        <v>65548.95999999999</v>
      </c>
      <c r="S35" s="50"/>
      <c r="T35" s="50"/>
      <c r="U35" s="50"/>
      <c r="V35" s="50"/>
      <c r="W35" s="50"/>
      <c r="X35" s="50"/>
      <c r="Y35" s="50"/>
      <c r="Z35" s="50"/>
      <c r="AA35" s="50"/>
    </row>
    <row r="36" spans="1:27" s="9" customFormat="1" ht="49.5" customHeight="1">
      <c r="A36" s="25" t="s">
        <v>23</v>
      </c>
      <c r="B36" s="24" t="s">
        <v>69</v>
      </c>
      <c r="C36" s="21"/>
      <c r="D36" s="21">
        <v>14517.64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63">
        <f>SUM(C36:Q36)</f>
        <v>14517.64</v>
      </c>
      <c r="S36" s="1"/>
      <c r="T36" s="1"/>
      <c r="U36" s="1"/>
      <c r="V36" s="1"/>
      <c r="W36" s="1"/>
      <c r="X36" s="1"/>
      <c r="Y36" s="1"/>
      <c r="Z36" s="1"/>
      <c r="AA36" s="1"/>
    </row>
    <row r="37" spans="1:18" ht="34.5" customHeight="1">
      <c r="A37" s="25" t="s">
        <v>23</v>
      </c>
      <c r="B37" s="24" t="s">
        <v>71</v>
      </c>
      <c r="C37" s="21"/>
      <c r="D37" s="21"/>
      <c r="E37" s="26"/>
      <c r="F37" s="26">
        <v>13998.48</v>
      </c>
      <c r="G37" s="26">
        <v>8828</v>
      </c>
      <c r="H37" s="26"/>
      <c r="I37" s="26"/>
      <c r="J37" s="26"/>
      <c r="K37" s="26"/>
      <c r="L37" s="26"/>
      <c r="M37" s="26">
        <v>8828</v>
      </c>
      <c r="N37" s="26"/>
      <c r="O37" s="26"/>
      <c r="P37" s="26">
        <v>4999.85</v>
      </c>
      <c r="Q37" s="26">
        <v>2478.99</v>
      </c>
      <c r="R37" s="63">
        <f>SUM(C37:Q37)</f>
        <v>39133.32</v>
      </c>
    </row>
    <row r="38" spans="1:27" s="9" customFormat="1" ht="42.75" customHeight="1">
      <c r="A38" s="18" t="s">
        <v>32</v>
      </c>
      <c r="B38" s="24" t="s">
        <v>60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>
        <v>11898</v>
      </c>
      <c r="O38" s="21"/>
      <c r="P38" s="21"/>
      <c r="Q38" s="21"/>
      <c r="R38" s="63">
        <f t="shared" si="16"/>
        <v>11898</v>
      </c>
      <c r="S38" s="50"/>
      <c r="T38" s="50"/>
      <c r="U38" s="50"/>
      <c r="V38" s="50"/>
      <c r="W38" s="50"/>
      <c r="X38" s="50"/>
      <c r="Y38" s="50"/>
      <c r="Z38" s="50"/>
      <c r="AA38" s="50"/>
    </row>
    <row r="39" spans="1:18" s="50" customFormat="1" ht="39" customHeight="1">
      <c r="A39" s="39">
        <v>4270</v>
      </c>
      <c r="B39" s="38" t="s">
        <v>42</v>
      </c>
      <c r="C39" s="35">
        <f aca="true" t="shared" si="21" ref="C39:Q39">SUM(C40:C42)</f>
        <v>0</v>
      </c>
      <c r="D39" s="35">
        <f t="shared" si="21"/>
        <v>0</v>
      </c>
      <c r="E39" s="35">
        <f t="shared" si="21"/>
        <v>0</v>
      </c>
      <c r="F39" s="35">
        <f t="shared" si="21"/>
        <v>0</v>
      </c>
      <c r="G39" s="35">
        <f t="shared" si="21"/>
        <v>0</v>
      </c>
      <c r="H39" s="35">
        <f t="shared" si="21"/>
        <v>0</v>
      </c>
      <c r="I39" s="35">
        <f t="shared" si="21"/>
        <v>0</v>
      </c>
      <c r="J39" s="35">
        <f t="shared" si="21"/>
        <v>0</v>
      </c>
      <c r="K39" s="35">
        <f t="shared" si="21"/>
        <v>0</v>
      </c>
      <c r="L39" s="35">
        <f t="shared" si="21"/>
        <v>7000</v>
      </c>
      <c r="M39" s="35">
        <f t="shared" si="21"/>
        <v>7000</v>
      </c>
      <c r="N39" s="35">
        <f t="shared" si="21"/>
        <v>1080</v>
      </c>
      <c r="O39" s="35">
        <f t="shared" si="21"/>
        <v>0</v>
      </c>
      <c r="P39" s="35">
        <f t="shared" si="21"/>
        <v>0</v>
      </c>
      <c r="Q39" s="35">
        <f t="shared" si="21"/>
        <v>10000</v>
      </c>
      <c r="R39" s="62">
        <f>SUM(C39:Q39)</f>
        <v>25080</v>
      </c>
    </row>
    <row r="40" spans="1:18" s="94" customFormat="1" ht="39" customHeight="1">
      <c r="A40" s="18" t="s">
        <v>32</v>
      </c>
      <c r="B40" s="24" t="s">
        <v>53</v>
      </c>
      <c r="C40" s="21"/>
      <c r="D40" s="21"/>
      <c r="E40" s="21"/>
      <c r="F40" s="21"/>
      <c r="G40" s="21"/>
      <c r="H40" s="21"/>
      <c r="I40" s="21"/>
      <c r="J40" s="21"/>
      <c r="K40" s="21"/>
      <c r="L40" s="21">
        <v>7000</v>
      </c>
      <c r="M40" s="21"/>
      <c r="N40" s="21"/>
      <c r="O40" s="21"/>
      <c r="P40" s="21"/>
      <c r="Q40" s="21"/>
      <c r="R40" s="63">
        <v>7000</v>
      </c>
    </row>
    <row r="41" spans="1:27" s="9" customFormat="1" ht="28.5" customHeight="1">
      <c r="A41" s="18" t="s">
        <v>32</v>
      </c>
      <c r="B41" s="24" t="s">
        <v>73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>
        <v>7000</v>
      </c>
      <c r="N41" s="21"/>
      <c r="O41" s="21"/>
      <c r="P41" s="21"/>
      <c r="Q41" s="21">
        <v>10000</v>
      </c>
      <c r="R41" s="63">
        <f>SUM(C41:Q41)</f>
        <v>17000</v>
      </c>
      <c r="S41" s="50"/>
      <c r="T41" s="50"/>
      <c r="U41" s="50"/>
      <c r="V41" s="50"/>
      <c r="W41" s="50"/>
      <c r="X41" s="50"/>
      <c r="Y41" s="50"/>
      <c r="Z41" s="50"/>
      <c r="AA41" s="50"/>
    </row>
    <row r="42" spans="1:27" s="9" customFormat="1" ht="39.75" customHeight="1">
      <c r="A42" s="18" t="s">
        <v>32</v>
      </c>
      <c r="B42" s="24" t="s">
        <v>49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>
        <v>1080</v>
      </c>
      <c r="O42" s="21"/>
      <c r="P42" s="21"/>
      <c r="Q42" s="21"/>
      <c r="R42" s="63">
        <f>SUM(C42:Q42)</f>
        <v>1080</v>
      </c>
      <c r="S42" s="50"/>
      <c r="T42" s="50"/>
      <c r="U42" s="50"/>
      <c r="V42" s="50"/>
      <c r="W42" s="50"/>
      <c r="X42" s="50"/>
      <c r="Y42" s="50"/>
      <c r="Z42" s="50"/>
      <c r="AA42" s="50"/>
    </row>
    <row r="43" spans="1:18" s="50" customFormat="1" ht="43.5" customHeight="1">
      <c r="A43" s="43">
        <v>6050</v>
      </c>
      <c r="B43" s="38" t="s">
        <v>22</v>
      </c>
      <c r="C43" s="35">
        <f aca="true" t="shared" si="22" ref="C43:R43">SUM(C44:C46)</f>
        <v>19942.62</v>
      </c>
      <c r="D43" s="35">
        <f t="shared" si="22"/>
        <v>0</v>
      </c>
      <c r="E43" s="35">
        <f t="shared" si="22"/>
        <v>0</v>
      </c>
      <c r="F43" s="35">
        <f t="shared" si="22"/>
        <v>0</v>
      </c>
      <c r="G43" s="35">
        <f t="shared" si="22"/>
        <v>12750</v>
      </c>
      <c r="H43" s="35">
        <f t="shared" si="22"/>
        <v>0</v>
      </c>
      <c r="I43" s="35">
        <f t="shared" si="22"/>
        <v>10803.26</v>
      </c>
      <c r="J43" s="35">
        <f t="shared" si="22"/>
        <v>0</v>
      </c>
      <c r="K43" s="35">
        <f t="shared" si="22"/>
        <v>0</v>
      </c>
      <c r="L43" s="35">
        <f t="shared" si="22"/>
        <v>26116</v>
      </c>
      <c r="M43" s="35">
        <f t="shared" si="22"/>
        <v>0</v>
      </c>
      <c r="N43" s="35">
        <f t="shared" si="22"/>
        <v>0</v>
      </c>
      <c r="O43" s="35">
        <f t="shared" si="22"/>
        <v>0</v>
      </c>
      <c r="P43" s="35">
        <f t="shared" si="22"/>
        <v>0</v>
      </c>
      <c r="Q43" s="35">
        <f t="shared" si="22"/>
        <v>0</v>
      </c>
      <c r="R43" s="62">
        <f t="shared" si="22"/>
        <v>69611.88</v>
      </c>
    </row>
    <row r="44" spans="1:27" s="9" customFormat="1" ht="33" customHeight="1">
      <c r="A44" s="25" t="s">
        <v>23</v>
      </c>
      <c r="B44" s="24" t="s">
        <v>70</v>
      </c>
      <c r="C44" s="21">
        <v>19942.62</v>
      </c>
      <c r="D44" s="21"/>
      <c r="E44" s="26"/>
      <c r="F44" s="26"/>
      <c r="G44" s="26">
        <v>12750</v>
      </c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63">
        <f aca="true" t="shared" si="23" ref="R44:R49">SUM(C44:Q44)</f>
        <v>32692.62</v>
      </c>
      <c r="S44" s="1"/>
      <c r="T44" s="1"/>
      <c r="U44" s="1"/>
      <c r="V44" s="1"/>
      <c r="W44" s="1"/>
      <c r="X44" s="1"/>
      <c r="Y44" s="1"/>
      <c r="Z44" s="1"/>
      <c r="AA44" s="1"/>
    </row>
    <row r="45" spans="1:18" s="97" customFormat="1" ht="32.25" customHeight="1">
      <c r="A45" s="25" t="s">
        <v>32</v>
      </c>
      <c r="B45" s="24" t="s">
        <v>61</v>
      </c>
      <c r="C45" s="21"/>
      <c r="D45" s="21"/>
      <c r="E45" s="26"/>
      <c r="F45" s="26"/>
      <c r="G45" s="26"/>
      <c r="H45" s="26"/>
      <c r="I45" s="26">
        <v>10803.26</v>
      </c>
      <c r="J45" s="26"/>
      <c r="K45" s="26"/>
      <c r="L45" s="26"/>
      <c r="M45" s="26"/>
      <c r="N45" s="26"/>
      <c r="O45" s="26"/>
      <c r="P45" s="26"/>
      <c r="Q45" s="26"/>
      <c r="R45" s="63">
        <f>SUM(C45:P45)</f>
        <v>10803.26</v>
      </c>
    </row>
    <row r="46" spans="1:18" s="74" customFormat="1" ht="33" customHeight="1">
      <c r="A46" s="25" t="s">
        <v>23</v>
      </c>
      <c r="B46" s="24" t="s">
        <v>58</v>
      </c>
      <c r="C46" s="21"/>
      <c r="D46" s="21"/>
      <c r="E46" s="26"/>
      <c r="F46" s="26"/>
      <c r="G46" s="26"/>
      <c r="H46" s="26"/>
      <c r="I46" s="26"/>
      <c r="J46" s="26"/>
      <c r="K46" s="26"/>
      <c r="L46" s="26">
        <v>26116</v>
      </c>
      <c r="M46" s="26"/>
      <c r="N46" s="26"/>
      <c r="O46" s="26"/>
      <c r="P46" s="26"/>
      <c r="Q46" s="26"/>
      <c r="R46" s="63">
        <f t="shared" si="23"/>
        <v>26116</v>
      </c>
    </row>
    <row r="47" spans="1:27" s="6" customFormat="1" ht="36" customHeight="1">
      <c r="A47" s="52" t="s">
        <v>43</v>
      </c>
      <c r="B47" s="45" t="s">
        <v>44</v>
      </c>
      <c r="C47" s="46">
        <f>SUM(C48)</f>
        <v>0</v>
      </c>
      <c r="D47" s="46">
        <f aca="true" t="shared" si="24" ref="D47:Q47">SUM(D48)</f>
        <v>0</v>
      </c>
      <c r="E47" s="46">
        <f t="shared" si="24"/>
        <v>0</v>
      </c>
      <c r="F47" s="46">
        <f t="shared" si="24"/>
        <v>0</v>
      </c>
      <c r="G47" s="46">
        <f t="shared" si="24"/>
        <v>0</v>
      </c>
      <c r="H47" s="46">
        <f t="shared" si="24"/>
        <v>12095</v>
      </c>
      <c r="I47" s="46">
        <f t="shared" si="24"/>
        <v>0</v>
      </c>
      <c r="J47" s="46">
        <f t="shared" si="24"/>
        <v>0</v>
      </c>
      <c r="K47" s="46">
        <f t="shared" si="24"/>
        <v>0</v>
      </c>
      <c r="L47" s="46">
        <f t="shared" si="24"/>
        <v>0</v>
      </c>
      <c r="M47" s="46">
        <f t="shared" si="24"/>
        <v>0</v>
      </c>
      <c r="N47" s="46">
        <f t="shared" si="24"/>
        <v>0</v>
      </c>
      <c r="O47" s="46">
        <f t="shared" si="24"/>
        <v>5616</v>
      </c>
      <c r="P47" s="46">
        <f t="shared" si="24"/>
        <v>0</v>
      </c>
      <c r="Q47" s="46">
        <f t="shared" si="24"/>
        <v>0</v>
      </c>
      <c r="R47" s="66">
        <f t="shared" si="23"/>
        <v>17711</v>
      </c>
      <c r="S47" s="1"/>
      <c r="T47" s="1"/>
      <c r="U47" s="1"/>
      <c r="V47" s="1"/>
      <c r="W47" s="1"/>
      <c r="X47" s="1"/>
      <c r="Y47" s="1"/>
      <c r="Z47" s="1"/>
      <c r="AA47" s="1"/>
    </row>
    <row r="48" spans="1:27" s="5" customFormat="1" ht="23.25" customHeight="1">
      <c r="A48" s="47" t="s">
        <v>45</v>
      </c>
      <c r="B48" s="48" t="s">
        <v>46</v>
      </c>
      <c r="C48" s="49">
        <f aca="true" t="shared" si="25" ref="C48:Q48">C49+C52</f>
        <v>0</v>
      </c>
      <c r="D48" s="49">
        <f t="shared" si="25"/>
        <v>0</v>
      </c>
      <c r="E48" s="49">
        <f t="shared" si="25"/>
        <v>0</v>
      </c>
      <c r="F48" s="49">
        <f t="shared" si="25"/>
        <v>0</v>
      </c>
      <c r="G48" s="49">
        <f t="shared" si="25"/>
        <v>0</v>
      </c>
      <c r="H48" s="49">
        <f t="shared" si="25"/>
        <v>12095</v>
      </c>
      <c r="I48" s="49">
        <f t="shared" si="25"/>
        <v>0</v>
      </c>
      <c r="J48" s="49">
        <f t="shared" si="25"/>
        <v>0</v>
      </c>
      <c r="K48" s="49">
        <f t="shared" si="25"/>
        <v>0</v>
      </c>
      <c r="L48" s="49">
        <f t="shared" si="25"/>
        <v>0</v>
      </c>
      <c r="M48" s="49">
        <f t="shared" si="25"/>
        <v>0</v>
      </c>
      <c r="N48" s="49">
        <f t="shared" si="25"/>
        <v>0</v>
      </c>
      <c r="O48" s="49">
        <f t="shared" si="25"/>
        <v>5616</v>
      </c>
      <c r="P48" s="49">
        <f t="shared" si="25"/>
        <v>0</v>
      </c>
      <c r="Q48" s="49">
        <f t="shared" si="25"/>
        <v>0</v>
      </c>
      <c r="R48" s="67">
        <f t="shared" si="23"/>
        <v>17711</v>
      </c>
      <c r="S48" s="1"/>
      <c r="T48" s="1"/>
      <c r="U48" s="1"/>
      <c r="V48" s="1"/>
      <c r="W48" s="1"/>
      <c r="X48" s="1"/>
      <c r="Y48" s="1"/>
      <c r="Z48" s="1"/>
      <c r="AA48" s="1"/>
    </row>
    <row r="49" spans="1:27" s="5" customFormat="1" ht="26.25" customHeight="1">
      <c r="A49" s="96">
        <v>4210</v>
      </c>
      <c r="B49" s="48" t="s">
        <v>30</v>
      </c>
      <c r="C49" s="49">
        <f aca="true" t="shared" si="26" ref="C49:Q49">SUM(C50:C50)</f>
        <v>0</v>
      </c>
      <c r="D49" s="49">
        <f t="shared" si="26"/>
        <v>0</v>
      </c>
      <c r="E49" s="49">
        <f t="shared" si="26"/>
        <v>0</v>
      </c>
      <c r="F49" s="49">
        <f t="shared" si="26"/>
        <v>0</v>
      </c>
      <c r="G49" s="49">
        <f t="shared" si="26"/>
        <v>0</v>
      </c>
      <c r="H49" s="49">
        <f t="shared" si="26"/>
        <v>2500</v>
      </c>
      <c r="I49" s="49">
        <f t="shared" si="26"/>
        <v>0</v>
      </c>
      <c r="J49" s="49">
        <f t="shared" si="26"/>
        <v>0</v>
      </c>
      <c r="K49" s="49">
        <f t="shared" si="26"/>
        <v>0</v>
      </c>
      <c r="L49" s="49">
        <f t="shared" si="26"/>
        <v>0</v>
      </c>
      <c r="M49" s="49">
        <f t="shared" si="26"/>
        <v>0</v>
      </c>
      <c r="N49" s="49">
        <f t="shared" si="26"/>
        <v>0</v>
      </c>
      <c r="O49" s="49">
        <f>SUM(O50:O51)</f>
        <v>5616</v>
      </c>
      <c r="P49" s="49">
        <f t="shared" si="26"/>
        <v>0</v>
      </c>
      <c r="Q49" s="49">
        <f t="shared" si="26"/>
        <v>0</v>
      </c>
      <c r="R49" s="67">
        <f t="shared" si="23"/>
        <v>8116</v>
      </c>
      <c r="S49" s="74"/>
      <c r="T49" s="74"/>
      <c r="U49" s="74"/>
      <c r="V49" s="74"/>
      <c r="W49" s="74"/>
      <c r="X49" s="74"/>
      <c r="Y49" s="74"/>
      <c r="Z49" s="74"/>
      <c r="AA49" s="74"/>
    </row>
    <row r="50" spans="1:18" s="81" customFormat="1" ht="27" customHeight="1">
      <c r="A50" s="25" t="s">
        <v>38</v>
      </c>
      <c r="B50" s="78" t="s">
        <v>51</v>
      </c>
      <c r="C50" s="79"/>
      <c r="D50" s="79"/>
      <c r="E50" s="79"/>
      <c r="F50" s="79"/>
      <c r="G50" s="79"/>
      <c r="H50" s="79">
        <v>2500</v>
      </c>
      <c r="I50" s="79"/>
      <c r="J50" s="79"/>
      <c r="K50" s="79"/>
      <c r="L50" s="79"/>
      <c r="M50" s="79"/>
      <c r="N50" s="79"/>
      <c r="O50" s="79"/>
      <c r="P50" s="79"/>
      <c r="Q50" s="79"/>
      <c r="R50" s="80">
        <v>2500</v>
      </c>
    </row>
    <row r="51" spans="1:18" s="81" customFormat="1" ht="33" customHeight="1">
      <c r="A51" s="27" t="s">
        <v>38</v>
      </c>
      <c r="B51" s="101" t="s">
        <v>64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>
        <v>5616</v>
      </c>
      <c r="P51" s="79"/>
      <c r="Q51" s="79"/>
      <c r="R51" s="80">
        <f>SUM(C51:P51)</f>
        <v>5616</v>
      </c>
    </row>
    <row r="52" spans="1:18" ht="27.75" customHeight="1">
      <c r="A52" s="90">
        <v>6050</v>
      </c>
      <c r="B52" s="91" t="s">
        <v>22</v>
      </c>
      <c r="C52" s="35">
        <f>C53</f>
        <v>0</v>
      </c>
      <c r="D52" s="35">
        <f aca="true" t="shared" si="27" ref="D52:Q52">D53</f>
        <v>0</v>
      </c>
      <c r="E52" s="35">
        <f t="shared" si="27"/>
        <v>0</v>
      </c>
      <c r="F52" s="35">
        <f t="shared" si="27"/>
        <v>0</v>
      </c>
      <c r="G52" s="35">
        <f t="shared" si="27"/>
        <v>0</v>
      </c>
      <c r="H52" s="35">
        <f t="shared" si="27"/>
        <v>9595</v>
      </c>
      <c r="I52" s="35">
        <f t="shared" si="27"/>
        <v>0</v>
      </c>
      <c r="J52" s="35">
        <f t="shared" si="27"/>
        <v>0</v>
      </c>
      <c r="K52" s="35">
        <f t="shared" si="27"/>
        <v>0</v>
      </c>
      <c r="L52" s="35">
        <f t="shared" si="27"/>
        <v>0</v>
      </c>
      <c r="M52" s="35">
        <f t="shared" si="27"/>
        <v>0</v>
      </c>
      <c r="N52" s="35">
        <f t="shared" si="27"/>
        <v>0</v>
      </c>
      <c r="O52" s="35">
        <f t="shared" si="27"/>
        <v>0</v>
      </c>
      <c r="P52" s="35">
        <f t="shared" si="27"/>
        <v>0</v>
      </c>
      <c r="Q52" s="35">
        <f t="shared" si="27"/>
        <v>0</v>
      </c>
      <c r="R52" s="62">
        <f>SUM(C52:Q52)</f>
        <v>9595</v>
      </c>
    </row>
    <row r="53" spans="1:18" s="74" customFormat="1" ht="33" customHeight="1">
      <c r="A53" s="92" t="s">
        <v>38</v>
      </c>
      <c r="B53" s="77" t="s">
        <v>59</v>
      </c>
      <c r="C53" s="76"/>
      <c r="D53" s="28"/>
      <c r="E53" s="29"/>
      <c r="F53" s="29"/>
      <c r="G53" s="29"/>
      <c r="H53" s="29">
        <v>9595</v>
      </c>
      <c r="I53" s="29"/>
      <c r="J53" s="29"/>
      <c r="K53" s="29"/>
      <c r="L53" s="29"/>
      <c r="M53" s="29"/>
      <c r="N53" s="29"/>
      <c r="O53" s="29"/>
      <c r="P53" s="29"/>
      <c r="Q53" s="29"/>
      <c r="R53" s="75">
        <v>9595</v>
      </c>
    </row>
    <row r="54" spans="1:18" ht="12.75" customHeight="1">
      <c r="A54" s="110" t="s">
        <v>18</v>
      </c>
      <c r="B54" s="111"/>
      <c r="C54" s="116">
        <f>SUM(C7+C12+C18+C33+C47)</f>
        <v>28682.05</v>
      </c>
      <c r="D54" s="116">
        <f>SUM(D7+D12+D18+D33+D47)</f>
        <v>14517.64</v>
      </c>
      <c r="E54" s="116">
        <f>SUM(E7+E12+E18+E33+E47)</f>
        <v>17181.98</v>
      </c>
      <c r="F54" s="116">
        <f>SUM(F7+F12+F18+F33+GF47)</f>
        <v>32307.26</v>
      </c>
      <c r="G54" s="116">
        <f aca="true" t="shared" si="28" ref="G54:Q54">SUM(G7+G12+G18+G33+G47)</f>
        <v>21578</v>
      </c>
      <c r="H54" s="116">
        <f t="shared" si="28"/>
        <v>12095</v>
      </c>
      <c r="I54" s="116">
        <f t="shared" si="28"/>
        <v>18108.29</v>
      </c>
      <c r="J54" s="116">
        <f t="shared" si="28"/>
        <v>16322.1</v>
      </c>
      <c r="K54" s="116">
        <f t="shared" si="28"/>
        <v>15431.02</v>
      </c>
      <c r="L54" s="116">
        <f t="shared" si="28"/>
        <v>33116</v>
      </c>
      <c r="M54" s="116">
        <f t="shared" si="28"/>
        <v>21127.41</v>
      </c>
      <c r="N54" s="116">
        <f t="shared" si="28"/>
        <v>26761.120000000003</v>
      </c>
      <c r="O54" s="116">
        <f t="shared" si="28"/>
        <v>33116</v>
      </c>
      <c r="P54" s="116">
        <f t="shared" si="28"/>
        <v>23692.15</v>
      </c>
      <c r="Q54" s="116">
        <f t="shared" si="28"/>
        <v>12478.99</v>
      </c>
      <c r="R54" s="129">
        <f>SUM(C54:Q56)</f>
        <v>326515.01</v>
      </c>
    </row>
    <row r="55" spans="1:18" ht="9">
      <c r="A55" s="112"/>
      <c r="B55" s="113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30"/>
    </row>
    <row r="56" spans="1:18" ht="9" customHeight="1">
      <c r="A56" s="114"/>
      <c r="B56" s="115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31"/>
    </row>
    <row r="57" spans="2:18" ht="9">
      <c r="B57" s="30"/>
      <c r="C57" s="31"/>
      <c r="D57" s="31"/>
      <c r="E57" s="31"/>
      <c r="F57" s="31"/>
      <c r="G57" s="1" t="s">
        <v>27</v>
      </c>
      <c r="R57" s="89"/>
    </row>
    <row r="58" spans="17:18" ht="9">
      <c r="Q58" s="89"/>
      <c r="R58" s="89"/>
    </row>
    <row r="59" ht="9">
      <c r="R59" s="89"/>
    </row>
    <row r="69" ht="9">
      <c r="R69" s="89"/>
    </row>
  </sheetData>
  <sheetProtection/>
  <mergeCells count="22">
    <mergeCell ref="R54:R56"/>
    <mergeCell ref="H54:H56"/>
    <mergeCell ref="N54:N56"/>
    <mergeCell ref="Q54:Q56"/>
    <mergeCell ref="Q1:R1"/>
    <mergeCell ref="M54:M56"/>
    <mergeCell ref="F54:F56"/>
    <mergeCell ref="G54:G56"/>
    <mergeCell ref="C3:Q3"/>
    <mergeCell ref="J54:J56"/>
    <mergeCell ref="O54:O56"/>
    <mergeCell ref="P54:P56"/>
    <mergeCell ref="A54:B56"/>
    <mergeCell ref="L54:L56"/>
    <mergeCell ref="A5:A6"/>
    <mergeCell ref="I54:I56"/>
    <mergeCell ref="D54:D56"/>
    <mergeCell ref="K54:K56"/>
    <mergeCell ref="C54:C56"/>
    <mergeCell ref="B5:B6"/>
    <mergeCell ref="C5:J5"/>
    <mergeCell ref="E54:E56"/>
  </mergeCells>
  <printOptions/>
  <pageMargins left="1" right="1" top="1" bottom="1" header="0.5" footer="0.5"/>
  <pageSetup orientation="landscape" paperSize="9" scale="65" r:id="rId1"/>
  <ignoredErrors>
    <ignoredError sqref="R54" unlockedFormula="1"/>
    <ignoredError sqref="F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maiwan</dc:creator>
  <cp:keywords/>
  <dc:description/>
  <cp:lastModifiedBy>Katarzyna Leśniewicz-Dąbrowska</cp:lastModifiedBy>
  <cp:lastPrinted>2019-03-07T06:56:16Z</cp:lastPrinted>
  <dcterms:created xsi:type="dcterms:W3CDTF">2009-06-15T06:49:34Z</dcterms:created>
  <dcterms:modified xsi:type="dcterms:W3CDTF">2019-03-18T06:48:15Z</dcterms:modified>
  <cp:category/>
  <cp:version/>
  <cp:contentType/>
  <cp:contentStatus/>
</cp:coreProperties>
</file>